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jan\Downloads\"/>
    </mc:Choice>
  </mc:AlternateContent>
  <xr:revisionPtr revIDLastSave="0" documentId="13_ncr:1_{64642ACB-ADDF-46A3-998F-984555EFFFE0}" xr6:coauthVersionLast="47" xr6:coauthVersionMax="47" xr10:uidLastSave="{00000000-0000-0000-0000-000000000000}"/>
  <bookViews>
    <workbookView xWindow="84" yWindow="96" windowWidth="17568" windowHeight="14124" tabRatio="688" firstSheet="1" activeTab="1" xr2:uid="{737696BA-9300-493C-944A-725C26AF4383}"/>
  </bookViews>
  <sheets>
    <sheet name="3 hour Schedule (Do not use)" sheetId="1" state="hidden" r:id="rId1"/>
    <sheet name="schedule" sheetId="7" r:id="rId2"/>
    <sheet name="Results" sheetId="9" r:id="rId3"/>
    <sheet name="2 hour schedule" sheetId="4" state="hidden" r:id="rId4"/>
    <sheet name="equity" sheetId="13" r:id="rId5"/>
    <sheet name="Scoresheet " sheetId="3" r:id="rId6"/>
    <sheet name="V2 Schedule" sheetId="12" r:id="rId7"/>
    <sheet name="Teams" sheetId="2" r:id="rId8"/>
  </sheets>
  <externalReferences>
    <externalReference r:id="rId9"/>
  </externalReferences>
  <definedNames>
    <definedName name="c_TeamNum">[1]Schedule8!$Q$3</definedName>
    <definedName name="NameCode">Results!$O$1</definedName>
    <definedName name="_xlnm.Print_Area" localSheetId="1">schedule!$B$1:$L$41</definedName>
    <definedName name="TeamNumber" localSheetId="1">schedule!$O$3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76" i="9" l="1"/>
  <c r="W176" i="9"/>
  <c r="D176" i="9"/>
  <c r="C176" i="9"/>
  <c r="E175" i="9"/>
  <c r="E174" i="9"/>
  <c r="E173" i="9"/>
  <c r="E172" i="9"/>
  <c r="E171" i="9"/>
  <c r="E170" i="9"/>
  <c r="X165" i="9"/>
  <c r="W165" i="9"/>
  <c r="D165" i="9"/>
  <c r="C165" i="9"/>
  <c r="E164" i="9"/>
  <c r="E163" i="9"/>
  <c r="E162" i="9"/>
  <c r="E161" i="9"/>
  <c r="E160" i="9"/>
  <c r="E159" i="9"/>
  <c r="X154" i="9"/>
  <c r="W154" i="9"/>
  <c r="D154" i="9"/>
  <c r="C154" i="9"/>
  <c r="E153" i="9"/>
  <c r="E152" i="9"/>
  <c r="E151" i="9"/>
  <c r="E150" i="9"/>
  <c r="E149" i="9"/>
  <c r="E148" i="9"/>
  <c r="X143" i="9"/>
  <c r="W143" i="9"/>
  <c r="D143" i="9"/>
  <c r="C143" i="9"/>
  <c r="E142" i="9"/>
  <c r="E141" i="9"/>
  <c r="E140" i="9"/>
  <c r="E139" i="9"/>
  <c r="E138" i="9"/>
  <c r="E137" i="9"/>
  <c r="X132" i="9"/>
  <c r="W132" i="9"/>
  <c r="D132" i="9"/>
  <c r="C132" i="9"/>
  <c r="E131" i="9"/>
  <c r="E130" i="9"/>
  <c r="E129" i="9"/>
  <c r="E128" i="9"/>
  <c r="E127" i="9"/>
  <c r="E126" i="9"/>
  <c r="I2" i="9"/>
  <c r="N23" i="13" l="1"/>
  <c r="M34" i="13"/>
  <c r="L34" i="13"/>
  <c r="K34" i="13"/>
  <c r="J34" i="13"/>
  <c r="I34" i="13"/>
  <c r="N33" i="13"/>
  <c r="L33" i="13"/>
  <c r="K33" i="13"/>
  <c r="J33" i="13"/>
  <c r="I33" i="13"/>
  <c r="O33" i="13" s="1"/>
  <c r="N32" i="13"/>
  <c r="M32" i="13"/>
  <c r="K32" i="13"/>
  <c r="J32" i="13"/>
  <c r="I32" i="13"/>
  <c r="N31" i="13"/>
  <c r="M31" i="13"/>
  <c r="L31" i="13"/>
  <c r="J31" i="13"/>
  <c r="I31" i="13"/>
  <c r="N30" i="13"/>
  <c r="M30" i="13"/>
  <c r="L30" i="13"/>
  <c r="K30" i="13"/>
  <c r="I30" i="13"/>
  <c r="N29" i="13"/>
  <c r="M29" i="13"/>
  <c r="L29" i="13"/>
  <c r="K29" i="13"/>
  <c r="J29" i="13"/>
  <c r="C8" i="7"/>
  <c r="M23" i="13"/>
  <c r="F34" i="13"/>
  <c r="F33" i="13"/>
  <c r="F32" i="13"/>
  <c r="F31" i="13"/>
  <c r="F30" i="13"/>
  <c r="F29" i="13"/>
  <c r="E34" i="13"/>
  <c r="D34" i="13"/>
  <c r="C34" i="13"/>
  <c r="E33" i="13"/>
  <c r="D33" i="13"/>
  <c r="C33" i="13"/>
  <c r="E32" i="13"/>
  <c r="D32" i="13"/>
  <c r="C32" i="13"/>
  <c r="E31" i="13"/>
  <c r="D31" i="13"/>
  <c r="C31" i="13"/>
  <c r="E30" i="13"/>
  <c r="D30" i="13"/>
  <c r="C30" i="13"/>
  <c r="E29" i="13"/>
  <c r="D29" i="13"/>
  <c r="C29" i="13"/>
  <c r="O21" i="13"/>
  <c r="O20" i="13"/>
  <c r="O19" i="13"/>
  <c r="O18" i="13"/>
  <c r="O17" i="13"/>
  <c r="O16" i="13"/>
  <c r="L23" i="13"/>
  <c r="K23" i="13"/>
  <c r="J23" i="13"/>
  <c r="I23" i="13"/>
  <c r="BD29" i="7"/>
  <c r="BE29" i="7" s="1"/>
  <c r="BC29" i="7"/>
  <c r="AZ29" i="7"/>
  <c r="BA29" i="7" s="1"/>
  <c r="AY29" i="7"/>
  <c r="AV29" i="7"/>
  <c r="AW29" i="7" s="1"/>
  <c r="AU29" i="7"/>
  <c r="AR29" i="7"/>
  <c r="AS29" i="7" s="1"/>
  <c r="AQ29" i="7"/>
  <c r="AN29" i="7"/>
  <c r="AO29" i="7" s="1"/>
  <c r="AM29" i="7"/>
  <c r="AJ29" i="7"/>
  <c r="AK29" i="7" s="1"/>
  <c r="AI29" i="7"/>
  <c r="AF29" i="7"/>
  <c r="AG29" i="7" s="1"/>
  <c r="AE29" i="7"/>
  <c r="AB29" i="7"/>
  <c r="AC29" i="7" s="1"/>
  <c r="AA29" i="7"/>
  <c r="X29" i="7"/>
  <c r="Y29" i="7" s="1"/>
  <c r="W29" i="7"/>
  <c r="T29" i="7"/>
  <c r="U29" i="7" s="1"/>
  <c r="S29" i="7"/>
  <c r="BG29" i="7" s="1"/>
  <c r="BG27" i="7"/>
  <c r="BD27" i="7"/>
  <c r="BE27" i="7" s="1"/>
  <c r="BC27" i="7"/>
  <c r="AZ27" i="7"/>
  <c r="BA27" i="7" s="1"/>
  <c r="AY27" i="7"/>
  <c r="AV27" i="7"/>
  <c r="AW27" i="7" s="1"/>
  <c r="AU27" i="7"/>
  <c r="AR27" i="7"/>
  <c r="AS27" i="7" s="1"/>
  <c r="AQ27" i="7"/>
  <c r="AN27" i="7"/>
  <c r="AO27" i="7" s="1"/>
  <c r="AM27" i="7"/>
  <c r="AJ27" i="7"/>
  <c r="AK27" i="7" s="1"/>
  <c r="AI27" i="7"/>
  <c r="AF27" i="7"/>
  <c r="AG27" i="7" s="1"/>
  <c r="AE27" i="7"/>
  <c r="AB27" i="7"/>
  <c r="AC27" i="7" s="1"/>
  <c r="AA27" i="7"/>
  <c r="X27" i="7"/>
  <c r="Y27" i="7" s="1"/>
  <c r="W27" i="7"/>
  <c r="T27" i="7"/>
  <c r="U27" i="7" s="1"/>
  <c r="S27" i="7"/>
  <c r="BD26" i="7"/>
  <c r="BE26" i="7" s="1"/>
  <c r="BC26" i="7"/>
  <c r="AZ26" i="7"/>
  <c r="BA26" i="7" s="1"/>
  <c r="AY26" i="7"/>
  <c r="AV26" i="7"/>
  <c r="AW26" i="7" s="1"/>
  <c r="AU26" i="7"/>
  <c r="AR26" i="7"/>
  <c r="AS26" i="7" s="1"/>
  <c r="AQ26" i="7"/>
  <c r="AN26" i="7"/>
  <c r="AO26" i="7" s="1"/>
  <c r="AM26" i="7"/>
  <c r="AJ26" i="7"/>
  <c r="AK26" i="7" s="1"/>
  <c r="AI26" i="7"/>
  <c r="AF26" i="7"/>
  <c r="AG26" i="7" s="1"/>
  <c r="AE26" i="7"/>
  <c r="AB26" i="7"/>
  <c r="AC26" i="7" s="1"/>
  <c r="AA26" i="7"/>
  <c r="X26" i="7"/>
  <c r="Y26" i="7" s="1"/>
  <c r="W26" i="7"/>
  <c r="T26" i="7"/>
  <c r="U26" i="7" s="1"/>
  <c r="S26" i="7"/>
  <c r="BD25" i="7"/>
  <c r="BE25" i="7" s="1"/>
  <c r="BC25" i="7"/>
  <c r="AZ25" i="7"/>
  <c r="BA25" i="7" s="1"/>
  <c r="AY25" i="7"/>
  <c r="AV25" i="7"/>
  <c r="AW25" i="7" s="1"/>
  <c r="AU25" i="7"/>
  <c r="AR25" i="7"/>
  <c r="AS25" i="7" s="1"/>
  <c r="AQ25" i="7"/>
  <c r="AN25" i="7"/>
  <c r="AO25" i="7" s="1"/>
  <c r="AM25" i="7"/>
  <c r="AJ25" i="7"/>
  <c r="AK25" i="7" s="1"/>
  <c r="AI25" i="7"/>
  <c r="AF25" i="7"/>
  <c r="AG25" i="7" s="1"/>
  <c r="AE25" i="7"/>
  <c r="AB25" i="7"/>
  <c r="AC25" i="7" s="1"/>
  <c r="AA25" i="7"/>
  <c r="X25" i="7"/>
  <c r="Y25" i="7" s="1"/>
  <c r="W25" i="7"/>
  <c r="T25" i="7"/>
  <c r="U25" i="7" s="1"/>
  <c r="S25" i="7"/>
  <c r="BD24" i="7"/>
  <c r="BE24" i="7" s="1"/>
  <c r="BC24" i="7"/>
  <c r="AZ24" i="7"/>
  <c r="BA24" i="7" s="1"/>
  <c r="AY24" i="7"/>
  <c r="AV24" i="7"/>
  <c r="AW24" i="7" s="1"/>
  <c r="AU24" i="7"/>
  <c r="AR24" i="7"/>
  <c r="AS24" i="7" s="1"/>
  <c r="AQ24" i="7"/>
  <c r="AN24" i="7"/>
  <c r="AO24" i="7" s="1"/>
  <c r="AM24" i="7"/>
  <c r="AJ24" i="7"/>
  <c r="AK24" i="7" s="1"/>
  <c r="AI24" i="7"/>
  <c r="AF24" i="7"/>
  <c r="AG24" i="7" s="1"/>
  <c r="AE24" i="7"/>
  <c r="AB24" i="7"/>
  <c r="AC24" i="7" s="1"/>
  <c r="AA24" i="7"/>
  <c r="X24" i="7"/>
  <c r="Y24" i="7" s="1"/>
  <c r="W24" i="7"/>
  <c r="T24" i="7"/>
  <c r="U24" i="7" s="1"/>
  <c r="S24" i="7"/>
  <c r="BD23" i="7"/>
  <c r="BE23" i="7" s="1"/>
  <c r="BC23" i="7"/>
  <c r="AZ23" i="7"/>
  <c r="BA23" i="7" s="1"/>
  <c r="AY23" i="7"/>
  <c r="AV23" i="7"/>
  <c r="AW23" i="7" s="1"/>
  <c r="AU23" i="7"/>
  <c r="AR23" i="7"/>
  <c r="AS23" i="7" s="1"/>
  <c r="AQ23" i="7"/>
  <c r="AN23" i="7"/>
  <c r="AO23" i="7" s="1"/>
  <c r="AM23" i="7"/>
  <c r="AJ23" i="7"/>
  <c r="AK23" i="7" s="1"/>
  <c r="AI23" i="7"/>
  <c r="AF23" i="7"/>
  <c r="AG23" i="7" s="1"/>
  <c r="AE23" i="7"/>
  <c r="AB23" i="7"/>
  <c r="AC23" i="7" s="1"/>
  <c r="AA23" i="7"/>
  <c r="X23" i="7"/>
  <c r="Y23" i="7" s="1"/>
  <c r="W23" i="7"/>
  <c r="T23" i="7"/>
  <c r="U23" i="7" s="1"/>
  <c r="S23" i="7"/>
  <c r="BD22" i="7"/>
  <c r="BE22" i="7" s="1"/>
  <c r="BC22" i="7"/>
  <c r="AZ22" i="7"/>
  <c r="BA22" i="7" s="1"/>
  <c r="AY22" i="7"/>
  <c r="AV22" i="7"/>
  <c r="AW22" i="7" s="1"/>
  <c r="AU22" i="7"/>
  <c r="AR22" i="7"/>
  <c r="AS22" i="7" s="1"/>
  <c r="AQ22" i="7"/>
  <c r="AN22" i="7"/>
  <c r="AO22" i="7" s="1"/>
  <c r="AM22" i="7"/>
  <c r="AJ22" i="7"/>
  <c r="AK22" i="7" s="1"/>
  <c r="AI22" i="7"/>
  <c r="AF22" i="7"/>
  <c r="AG22" i="7" s="1"/>
  <c r="AE22" i="7"/>
  <c r="AB22" i="7"/>
  <c r="AC22" i="7" s="1"/>
  <c r="AA22" i="7"/>
  <c r="X22" i="7"/>
  <c r="Y22" i="7" s="1"/>
  <c r="W22" i="7"/>
  <c r="T22" i="7"/>
  <c r="U22" i="7" s="1"/>
  <c r="S22" i="7"/>
  <c r="BD21" i="7"/>
  <c r="BE21" i="7" s="1"/>
  <c r="BC21" i="7"/>
  <c r="AZ21" i="7"/>
  <c r="BA21" i="7" s="1"/>
  <c r="AY21" i="7"/>
  <c r="AV21" i="7"/>
  <c r="AW21" i="7" s="1"/>
  <c r="AU21" i="7"/>
  <c r="AR21" i="7"/>
  <c r="AS21" i="7" s="1"/>
  <c r="AQ21" i="7"/>
  <c r="AN21" i="7"/>
  <c r="AO21" i="7" s="1"/>
  <c r="AM21" i="7"/>
  <c r="AJ21" i="7"/>
  <c r="AK21" i="7" s="1"/>
  <c r="AI21" i="7"/>
  <c r="AF21" i="7"/>
  <c r="AG21" i="7" s="1"/>
  <c r="AE21" i="7"/>
  <c r="AB21" i="7"/>
  <c r="AC21" i="7" s="1"/>
  <c r="AA21" i="7"/>
  <c r="X21" i="7"/>
  <c r="Y21" i="7" s="1"/>
  <c r="W21" i="7"/>
  <c r="T21" i="7"/>
  <c r="U21" i="7" s="1"/>
  <c r="S21" i="7"/>
  <c r="BD20" i="7"/>
  <c r="BE20" i="7" s="1"/>
  <c r="BC20" i="7"/>
  <c r="AZ20" i="7"/>
  <c r="BA20" i="7" s="1"/>
  <c r="AY20" i="7"/>
  <c r="AV20" i="7"/>
  <c r="AW20" i="7" s="1"/>
  <c r="AU20" i="7"/>
  <c r="AR20" i="7"/>
  <c r="AS20" i="7" s="1"/>
  <c r="AQ20" i="7"/>
  <c r="AN20" i="7"/>
  <c r="AO20" i="7" s="1"/>
  <c r="AM20" i="7"/>
  <c r="AJ20" i="7"/>
  <c r="AK20" i="7" s="1"/>
  <c r="AI20" i="7"/>
  <c r="AF20" i="7"/>
  <c r="AG20" i="7" s="1"/>
  <c r="AE20" i="7"/>
  <c r="AB20" i="7"/>
  <c r="AC20" i="7" s="1"/>
  <c r="AA20" i="7"/>
  <c r="X20" i="7"/>
  <c r="Y20" i="7" s="1"/>
  <c r="W20" i="7"/>
  <c r="T20" i="7"/>
  <c r="U20" i="7" s="1"/>
  <c r="S20" i="7"/>
  <c r="BD19" i="7"/>
  <c r="BE19" i="7" s="1"/>
  <c r="BC19" i="7"/>
  <c r="AZ19" i="7"/>
  <c r="BA19" i="7" s="1"/>
  <c r="AY19" i="7"/>
  <c r="AV19" i="7"/>
  <c r="AW19" i="7" s="1"/>
  <c r="AU19" i="7"/>
  <c r="AR19" i="7"/>
  <c r="AS19" i="7" s="1"/>
  <c r="AQ19" i="7"/>
  <c r="AN19" i="7"/>
  <c r="AO19" i="7" s="1"/>
  <c r="AM19" i="7"/>
  <c r="AJ19" i="7"/>
  <c r="AK19" i="7" s="1"/>
  <c r="AI19" i="7"/>
  <c r="AF19" i="7"/>
  <c r="AG19" i="7" s="1"/>
  <c r="AE19" i="7"/>
  <c r="AB19" i="7"/>
  <c r="AC19" i="7" s="1"/>
  <c r="AA19" i="7"/>
  <c r="X19" i="7"/>
  <c r="Y19" i="7" s="1"/>
  <c r="W19" i="7"/>
  <c r="T19" i="7"/>
  <c r="U19" i="7" s="1"/>
  <c r="S19" i="7"/>
  <c r="F23" i="13"/>
  <c r="E23" i="13"/>
  <c r="D23" i="13"/>
  <c r="C23" i="13"/>
  <c r="O9" i="13"/>
  <c r="O8" i="13"/>
  <c r="O7" i="13"/>
  <c r="O6" i="13"/>
  <c r="O5" i="13"/>
  <c r="O4" i="13"/>
  <c r="L11" i="13"/>
  <c r="K11" i="13"/>
  <c r="N11" i="13"/>
  <c r="M11" i="13"/>
  <c r="J11" i="13"/>
  <c r="I11" i="13"/>
  <c r="D121" i="9"/>
  <c r="C121" i="9"/>
  <c r="E120" i="9"/>
  <c r="E119" i="9"/>
  <c r="E118" i="9"/>
  <c r="E117" i="9"/>
  <c r="E116" i="9"/>
  <c r="E115" i="9"/>
  <c r="F11" i="13"/>
  <c r="P6" i="9"/>
  <c r="I29" i="9"/>
  <c r="I40" i="9" s="1"/>
  <c r="I21" i="9"/>
  <c r="I32" i="9" s="1"/>
  <c r="I43" i="9" s="1"/>
  <c r="I20" i="9"/>
  <c r="I31" i="9" s="1"/>
  <c r="I42" i="9" s="1"/>
  <c r="I19" i="9"/>
  <c r="I30" i="9" s="1"/>
  <c r="I41" i="9" s="1"/>
  <c r="I18" i="9"/>
  <c r="I17" i="9"/>
  <c r="I28" i="9" s="1"/>
  <c r="I16" i="9"/>
  <c r="I27" i="9" s="1"/>
  <c r="B21" i="9"/>
  <c r="B32" i="9" s="1"/>
  <c r="B43" i="9" s="1"/>
  <c r="B54" i="9" s="1"/>
  <c r="B65" i="9" s="1"/>
  <c r="B76" i="9" s="1"/>
  <c r="B87" i="9" s="1"/>
  <c r="B98" i="9" s="1"/>
  <c r="B109" i="9" s="1"/>
  <c r="B120" i="9" s="1"/>
  <c r="B131" i="9" s="1"/>
  <c r="B142" i="9" s="1"/>
  <c r="B153" i="9" s="1"/>
  <c r="B164" i="9" s="1"/>
  <c r="B175" i="9" s="1"/>
  <c r="B20" i="9"/>
  <c r="B31" i="9" s="1"/>
  <c r="B42" i="9" s="1"/>
  <c r="B53" i="9" s="1"/>
  <c r="B64" i="9" s="1"/>
  <c r="B75" i="9" s="1"/>
  <c r="B86" i="9" s="1"/>
  <c r="B97" i="9" s="1"/>
  <c r="B108" i="9" s="1"/>
  <c r="B119" i="9" s="1"/>
  <c r="B130" i="9" s="1"/>
  <c r="B141" i="9" s="1"/>
  <c r="B152" i="9" s="1"/>
  <c r="B163" i="9" s="1"/>
  <c r="B174" i="9" s="1"/>
  <c r="B19" i="9"/>
  <c r="B30" i="9" s="1"/>
  <c r="B41" i="9" s="1"/>
  <c r="B52" i="9" s="1"/>
  <c r="B63" i="9" s="1"/>
  <c r="B74" i="9" s="1"/>
  <c r="B85" i="9" s="1"/>
  <c r="B96" i="9" s="1"/>
  <c r="B107" i="9" s="1"/>
  <c r="B118" i="9" s="1"/>
  <c r="B129" i="9" s="1"/>
  <c r="B140" i="9" s="1"/>
  <c r="B151" i="9" s="1"/>
  <c r="B162" i="9" s="1"/>
  <c r="B173" i="9" s="1"/>
  <c r="B18" i="9"/>
  <c r="B29" i="9" s="1"/>
  <c r="B40" i="9" s="1"/>
  <c r="B51" i="9" s="1"/>
  <c r="B62" i="9" s="1"/>
  <c r="B73" i="9" s="1"/>
  <c r="B84" i="9" s="1"/>
  <c r="B95" i="9" s="1"/>
  <c r="B106" i="9" s="1"/>
  <c r="B117" i="9" s="1"/>
  <c r="B128" i="9" s="1"/>
  <c r="B139" i="9" s="1"/>
  <c r="B150" i="9" s="1"/>
  <c r="B161" i="9" s="1"/>
  <c r="B172" i="9" s="1"/>
  <c r="B17" i="9"/>
  <c r="B28" i="9" s="1"/>
  <c r="B39" i="9" s="1"/>
  <c r="B50" i="9" s="1"/>
  <c r="B61" i="9" s="1"/>
  <c r="B72" i="9" s="1"/>
  <c r="B83" i="9" s="1"/>
  <c r="B94" i="9" s="1"/>
  <c r="B105" i="9" s="1"/>
  <c r="B116" i="9" s="1"/>
  <c r="B127" i="9" s="1"/>
  <c r="B138" i="9" s="1"/>
  <c r="B149" i="9" s="1"/>
  <c r="B160" i="9" s="1"/>
  <c r="B171" i="9" s="1"/>
  <c r="B16" i="9"/>
  <c r="B27" i="9" s="1"/>
  <c r="B38" i="9" s="1"/>
  <c r="B49" i="9" s="1"/>
  <c r="B60" i="9" s="1"/>
  <c r="B71" i="9" s="1"/>
  <c r="B82" i="9" s="1"/>
  <c r="B93" i="9" s="1"/>
  <c r="B104" i="9" s="1"/>
  <c r="B115" i="9" s="1"/>
  <c r="B126" i="9" s="1"/>
  <c r="B137" i="9" s="1"/>
  <c r="B148" i="9" s="1"/>
  <c r="B159" i="9" s="1"/>
  <c r="B170" i="9" s="1"/>
  <c r="U1" i="9"/>
  <c r="B13" i="9"/>
  <c r="A12" i="9"/>
  <c r="A23" i="9" s="1"/>
  <c r="A34" i="9" s="1"/>
  <c r="A45" i="9" s="1"/>
  <c r="A56" i="9" s="1"/>
  <c r="A67" i="9" s="1"/>
  <c r="A78" i="9" s="1"/>
  <c r="A89" i="9" s="1"/>
  <c r="A100" i="9" s="1"/>
  <c r="A111" i="9" s="1"/>
  <c r="A122" i="9" s="1"/>
  <c r="A133" i="9" s="1"/>
  <c r="A144" i="9" s="1"/>
  <c r="A155" i="9" s="1"/>
  <c r="A166" i="9" s="1"/>
  <c r="H12" i="9"/>
  <c r="U12" i="9" s="1"/>
  <c r="V2" i="9"/>
  <c r="K10" i="9"/>
  <c r="J10" i="9"/>
  <c r="K9" i="9"/>
  <c r="J9" i="9"/>
  <c r="K8" i="9"/>
  <c r="J8" i="9"/>
  <c r="K7" i="9"/>
  <c r="J7" i="9"/>
  <c r="K6" i="9"/>
  <c r="J6" i="9"/>
  <c r="K5" i="9"/>
  <c r="J5" i="9"/>
  <c r="BD13" i="7"/>
  <c r="BE13" i="7" s="1"/>
  <c r="BC13" i="7"/>
  <c r="AZ13" i="7"/>
  <c r="BA13" i="7" s="1"/>
  <c r="AY13" i="7"/>
  <c r="AV13" i="7"/>
  <c r="AW13" i="7" s="1"/>
  <c r="AU13" i="7"/>
  <c r="AR13" i="7"/>
  <c r="AS13" i="7" s="1"/>
  <c r="AQ13" i="7"/>
  <c r="AN13" i="7"/>
  <c r="AO13" i="7" s="1"/>
  <c r="AM13" i="7"/>
  <c r="AJ13" i="7"/>
  <c r="AK13" i="7" s="1"/>
  <c r="AI13" i="7"/>
  <c r="AF13" i="7"/>
  <c r="AG13" i="7" s="1"/>
  <c r="AE13" i="7"/>
  <c r="AB13" i="7"/>
  <c r="AC13" i="7" s="1"/>
  <c r="AA13" i="7"/>
  <c r="X13" i="7"/>
  <c r="Y13" i="7" s="1"/>
  <c r="W13" i="7"/>
  <c r="T13" i="7"/>
  <c r="U13" i="7" s="1"/>
  <c r="S13" i="7"/>
  <c r="D11" i="13"/>
  <c r="E11" i="13"/>
  <c r="C11" i="13"/>
  <c r="B24" i="9" l="1"/>
  <c r="D36" i="13"/>
  <c r="N36" i="13"/>
  <c r="O32" i="13"/>
  <c r="F36" i="13"/>
  <c r="M36" i="13"/>
  <c r="K36" i="13"/>
  <c r="E36" i="13"/>
  <c r="O30" i="13"/>
  <c r="O31" i="13"/>
  <c r="L36" i="13"/>
  <c r="O34" i="13"/>
  <c r="I36" i="13"/>
  <c r="J36" i="13"/>
  <c r="O29" i="13"/>
  <c r="C36" i="13"/>
  <c r="BG26" i="7"/>
  <c r="BG25" i="7"/>
  <c r="BG19" i="7"/>
  <c r="BG24" i="7"/>
  <c r="BG22" i="7"/>
  <c r="BG20" i="7"/>
  <c r="BG23" i="7"/>
  <c r="BG21" i="7"/>
  <c r="BG13" i="7"/>
  <c r="I38" i="9"/>
  <c r="I39" i="9"/>
  <c r="I51" i="9"/>
  <c r="I52" i="9"/>
  <c r="I53" i="9"/>
  <c r="I54" i="9"/>
  <c r="I13" i="9"/>
  <c r="V13" i="9" s="1"/>
  <c r="H23" i="9"/>
  <c r="Y15" i="9"/>
  <c r="Y26" i="9" s="1"/>
  <c r="Y37" i="9" s="1"/>
  <c r="Y48" i="9" s="1"/>
  <c r="Y59" i="9" s="1"/>
  <c r="Y70" i="9" s="1"/>
  <c r="Y81" i="9" s="1"/>
  <c r="Y92" i="9" s="1"/>
  <c r="Y103" i="9" s="1"/>
  <c r="Y114" i="9" s="1"/>
  <c r="Y125" i="9" s="1"/>
  <c r="Y136" i="9" s="1"/>
  <c r="Y147" i="9" s="1"/>
  <c r="Y158" i="9" s="1"/>
  <c r="Y169" i="9" s="1"/>
  <c r="X11" i="9"/>
  <c r="W11" i="9"/>
  <c r="K21" i="9"/>
  <c r="K32" i="9" s="1"/>
  <c r="J21" i="9"/>
  <c r="J32" i="9" s="1"/>
  <c r="K20" i="9"/>
  <c r="P20" i="9" s="1"/>
  <c r="J20" i="9"/>
  <c r="O20" i="9" s="1"/>
  <c r="K19" i="9"/>
  <c r="K30" i="9" s="1"/>
  <c r="J19" i="9"/>
  <c r="K18" i="9"/>
  <c r="P18" i="9" s="1"/>
  <c r="J18" i="9"/>
  <c r="K17" i="9"/>
  <c r="J17" i="9"/>
  <c r="K16" i="9"/>
  <c r="J16" i="9"/>
  <c r="J27" i="9" s="1"/>
  <c r="D110" i="9"/>
  <c r="C110" i="9"/>
  <c r="E109" i="9"/>
  <c r="E108" i="9"/>
  <c r="E107" i="9"/>
  <c r="E106" i="9"/>
  <c r="E105" i="9"/>
  <c r="E104" i="9"/>
  <c r="D99" i="9"/>
  <c r="C99" i="9"/>
  <c r="E98" i="9"/>
  <c r="E97" i="9"/>
  <c r="E96" i="9"/>
  <c r="E95" i="9"/>
  <c r="E94" i="9"/>
  <c r="E93" i="9"/>
  <c r="D88" i="9"/>
  <c r="C88" i="9"/>
  <c r="E87" i="9"/>
  <c r="E86" i="9"/>
  <c r="E85" i="9"/>
  <c r="E84" i="9"/>
  <c r="E83" i="9"/>
  <c r="E82" i="9"/>
  <c r="D77" i="9"/>
  <c r="C77" i="9"/>
  <c r="E76" i="9"/>
  <c r="E75" i="9"/>
  <c r="E74" i="9"/>
  <c r="E73" i="9"/>
  <c r="E72" i="9"/>
  <c r="E71" i="9"/>
  <c r="D66" i="9"/>
  <c r="C66" i="9"/>
  <c r="E65" i="9"/>
  <c r="E64" i="9"/>
  <c r="E63" i="9"/>
  <c r="E62" i="9"/>
  <c r="E61" i="9"/>
  <c r="E60" i="9"/>
  <c r="D55" i="9"/>
  <c r="C55" i="9"/>
  <c r="E54" i="9"/>
  <c r="E53" i="9"/>
  <c r="E52" i="9"/>
  <c r="E51" i="9"/>
  <c r="E50" i="9"/>
  <c r="E49" i="9"/>
  <c r="D44" i="9"/>
  <c r="C44" i="9"/>
  <c r="E43" i="9"/>
  <c r="E42" i="9"/>
  <c r="E41" i="9"/>
  <c r="E40" i="9"/>
  <c r="E39" i="9"/>
  <c r="E38" i="9"/>
  <c r="D33" i="9"/>
  <c r="C33" i="9"/>
  <c r="E32" i="9"/>
  <c r="E31" i="9"/>
  <c r="E30" i="9"/>
  <c r="E29" i="9"/>
  <c r="E28" i="9"/>
  <c r="E27" i="9"/>
  <c r="D22" i="9"/>
  <c r="C22" i="9"/>
  <c r="E21" i="9"/>
  <c r="E20" i="9"/>
  <c r="E19" i="9"/>
  <c r="E18" i="9"/>
  <c r="E17" i="9"/>
  <c r="E16" i="9"/>
  <c r="E15" i="9"/>
  <c r="E26" i="9" s="1"/>
  <c r="E37" i="9" s="1"/>
  <c r="E48" i="9" s="1"/>
  <c r="D11" i="9"/>
  <c r="C11" i="9"/>
  <c r="E10" i="9"/>
  <c r="E9" i="9"/>
  <c r="E8" i="9"/>
  <c r="E7" i="9"/>
  <c r="E6" i="9"/>
  <c r="E5" i="9"/>
  <c r="BD11" i="7"/>
  <c r="BE11" i="7" s="1"/>
  <c r="BC11" i="7"/>
  <c r="AZ11" i="7"/>
  <c r="BA11" i="7" s="1"/>
  <c r="AY11" i="7"/>
  <c r="AV11" i="7"/>
  <c r="AW11" i="7" s="1"/>
  <c r="AU11" i="7"/>
  <c r="AR11" i="7"/>
  <c r="AS11" i="7" s="1"/>
  <c r="AQ11" i="7"/>
  <c r="AN11" i="7"/>
  <c r="AO11" i="7" s="1"/>
  <c r="AM11" i="7"/>
  <c r="AJ11" i="7"/>
  <c r="AK11" i="7" s="1"/>
  <c r="AI11" i="7"/>
  <c r="AF11" i="7"/>
  <c r="AG11" i="7" s="1"/>
  <c r="AE11" i="7"/>
  <c r="AB11" i="7"/>
  <c r="AC11" i="7" s="1"/>
  <c r="AA11" i="7"/>
  <c r="X11" i="7"/>
  <c r="Y11" i="7" s="1"/>
  <c r="W11" i="7"/>
  <c r="T11" i="7"/>
  <c r="U11" i="7" s="1"/>
  <c r="S11" i="7"/>
  <c r="U2" i="2"/>
  <c r="U3" i="2"/>
  <c r="M2" i="4"/>
  <c r="M3" i="4"/>
  <c r="M4" i="4"/>
  <c r="M5" i="4"/>
  <c r="M6" i="4"/>
  <c r="M7" i="4"/>
  <c r="L5" i="9"/>
  <c r="N5" i="9"/>
  <c r="L6" i="9"/>
  <c r="N6" i="9"/>
  <c r="L7" i="9"/>
  <c r="N7" i="9"/>
  <c r="L8" i="9"/>
  <c r="N8" i="9"/>
  <c r="L9" i="9"/>
  <c r="N9" i="9"/>
  <c r="L10" i="9"/>
  <c r="N10" i="9"/>
  <c r="J11" i="9"/>
  <c r="K11" i="9"/>
  <c r="L15" i="9"/>
  <c r="L26" i="9" s="1"/>
  <c r="L37" i="9" s="1"/>
  <c r="L48" i="9" s="1"/>
  <c r="S3" i="7"/>
  <c r="W3" i="7"/>
  <c r="AA3" i="7"/>
  <c r="AE3" i="7"/>
  <c r="AI3" i="7"/>
  <c r="AM3" i="7"/>
  <c r="S4" i="7"/>
  <c r="W4" i="7"/>
  <c r="AA4" i="7"/>
  <c r="AE4" i="7"/>
  <c r="AI4" i="7"/>
  <c r="AM4" i="7"/>
  <c r="S5" i="7"/>
  <c r="T5" i="7"/>
  <c r="U5" i="7" s="1"/>
  <c r="W5" i="7"/>
  <c r="X5" i="7"/>
  <c r="Y5" i="7" s="1"/>
  <c r="AA5" i="7"/>
  <c r="AB5" i="7"/>
  <c r="AC5" i="7" s="1"/>
  <c r="AE5" i="7"/>
  <c r="AF5" i="7"/>
  <c r="AG5" i="7" s="1"/>
  <c r="AI5" i="7"/>
  <c r="AJ5" i="7"/>
  <c r="AK5" i="7" s="1"/>
  <c r="AM5" i="7"/>
  <c r="AN5" i="7"/>
  <c r="AO5" i="7" s="1"/>
  <c r="AQ5" i="7"/>
  <c r="AR5" i="7"/>
  <c r="AS5" i="7" s="1"/>
  <c r="AU5" i="7"/>
  <c r="AV5" i="7"/>
  <c r="AW5" i="7" s="1"/>
  <c r="AY5" i="7"/>
  <c r="AZ5" i="7"/>
  <c r="BA5" i="7"/>
  <c r="BC5" i="7"/>
  <c r="BD5" i="7"/>
  <c r="BE5" i="7"/>
  <c r="C6" i="7"/>
  <c r="S6" i="7"/>
  <c r="T6" i="7"/>
  <c r="U6" i="7" s="1"/>
  <c r="W6" i="7"/>
  <c r="X6" i="7"/>
  <c r="Y6" i="7" s="1"/>
  <c r="AA6" i="7"/>
  <c r="AB6" i="7"/>
  <c r="AC6" i="7" s="1"/>
  <c r="AE6" i="7"/>
  <c r="AF6" i="7"/>
  <c r="AG6" i="7" s="1"/>
  <c r="AI6" i="7"/>
  <c r="AJ6" i="7"/>
  <c r="AK6" i="7" s="1"/>
  <c r="AM6" i="7"/>
  <c r="AN6" i="7"/>
  <c r="AO6" i="7" s="1"/>
  <c r="AQ6" i="7"/>
  <c r="AR6" i="7"/>
  <c r="AS6" i="7" s="1"/>
  <c r="AU6" i="7"/>
  <c r="AV6" i="7"/>
  <c r="AW6" i="7" s="1"/>
  <c r="AY6" i="7"/>
  <c r="AZ6" i="7"/>
  <c r="BA6" i="7" s="1"/>
  <c r="BC6" i="7"/>
  <c r="BD6" i="7"/>
  <c r="BE6" i="7" s="1"/>
  <c r="S7" i="7"/>
  <c r="T7" i="7"/>
  <c r="U7" i="7" s="1"/>
  <c r="W7" i="7"/>
  <c r="X7" i="7"/>
  <c r="Y7" i="7" s="1"/>
  <c r="AA7" i="7"/>
  <c r="AB7" i="7"/>
  <c r="AC7" i="7" s="1"/>
  <c r="AE7" i="7"/>
  <c r="AF7" i="7"/>
  <c r="AG7" i="7" s="1"/>
  <c r="AI7" i="7"/>
  <c r="AJ7" i="7"/>
  <c r="AK7" i="7" s="1"/>
  <c r="AM7" i="7"/>
  <c r="AN7" i="7"/>
  <c r="AO7" i="7" s="1"/>
  <c r="AQ7" i="7"/>
  <c r="AR7" i="7"/>
  <c r="AS7" i="7" s="1"/>
  <c r="AU7" i="7"/>
  <c r="AV7" i="7"/>
  <c r="AW7" i="7" s="1"/>
  <c r="AY7" i="7"/>
  <c r="AZ7" i="7"/>
  <c r="BA7" i="7" s="1"/>
  <c r="BC7" i="7"/>
  <c r="BD7" i="7"/>
  <c r="BE7" i="7"/>
  <c r="S8" i="7"/>
  <c r="T8" i="7"/>
  <c r="U8" i="7" s="1"/>
  <c r="W8" i="7"/>
  <c r="X8" i="7"/>
  <c r="Y8" i="7" s="1"/>
  <c r="AA8" i="7"/>
  <c r="AB8" i="7"/>
  <c r="AC8" i="7" s="1"/>
  <c r="AE8" i="7"/>
  <c r="AF8" i="7"/>
  <c r="AG8" i="7" s="1"/>
  <c r="AI8" i="7"/>
  <c r="AJ8" i="7"/>
  <c r="AK8" i="7" s="1"/>
  <c r="AM8" i="7"/>
  <c r="AN8" i="7"/>
  <c r="AO8" i="7" s="1"/>
  <c r="AQ8" i="7"/>
  <c r="AR8" i="7"/>
  <c r="AS8" i="7" s="1"/>
  <c r="AU8" i="7"/>
  <c r="AV8" i="7"/>
  <c r="AW8" i="7" s="1"/>
  <c r="AY8" i="7"/>
  <c r="AZ8" i="7"/>
  <c r="BA8" i="7"/>
  <c r="BC8" i="7"/>
  <c r="BD8" i="7"/>
  <c r="BE8" i="7" s="1"/>
  <c r="S9" i="7"/>
  <c r="T9" i="7"/>
  <c r="U9" i="7" s="1"/>
  <c r="W9" i="7"/>
  <c r="X9" i="7"/>
  <c r="Y9" i="7" s="1"/>
  <c r="AA9" i="7"/>
  <c r="AB9" i="7"/>
  <c r="AC9" i="7" s="1"/>
  <c r="AE9" i="7"/>
  <c r="AF9" i="7"/>
  <c r="AG9" i="7" s="1"/>
  <c r="AI9" i="7"/>
  <c r="AJ9" i="7"/>
  <c r="AK9" i="7" s="1"/>
  <c r="AM9" i="7"/>
  <c r="AN9" i="7"/>
  <c r="AO9" i="7" s="1"/>
  <c r="AQ9" i="7"/>
  <c r="AR9" i="7"/>
  <c r="AS9" i="7" s="1"/>
  <c r="AU9" i="7"/>
  <c r="AV9" i="7"/>
  <c r="AW9" i="7" s="1"/>
  <c r="AY9" i="7"/>
  <c r="AZ9" i="7"/>
  <c r="BA9" i="7" s="1"/>
  <c r="BC9" i="7"/>
  <c r="BD9" i="7"/>
  <c r="BE9" i="7" s="1"/>
  <c r="S10" i="7"/>
  <c r="T10" i="7"/>
  <c r="U10" i="7" s="1"/>
  <c r="W10" i="7"/>
  <c r="X10" i="7"/>
  <c r="Y10" i="7" s="1"/>
  <c r="AA10" i="7"/>
  <c r="AB10" i="7"/>
  <c r="AC10" i="7" s="1"/>
  <c r="AE10" i="7"/>
  <c r="AF10" i="7"/>
  <c r="AG10" i="7" s="1"/>
  <c r="AI10" i="7"/>
  <c r="AJ10" i="7"/>
  <c r="AK10" i="7" s="1"/>
  <c r="AM10" i="7"/>
  <c r="AN10" i="7"/>
  <c r="AO10" i="7" s="1"/>
  <c r="AQ10" i="7"/>
  <c r="AR10" i="7"/>
  <c r="AS10" i="7" s="1"/>
  <c r="AU10" i="7"/>
  <c r="AV10" i="7"/>
  <c r="AW10" i="7" s="1"/>
  <c r="AY10" i="7"/>
  <c r="AZ10" i="7"/>
  <c r="BA10" i="7" s="1"/>
  <c r="BC10" i="7"/>
  <c r="BD10" i="7"/>
  <c r="BE10" i="7"/>
  <c r="S12" i="7"/>
  <c r="T12" i="7"/>
  <c r="U12" i="7" s="1"/>
  <c r="W12" i="7"/>
  <c r="X12" i="7"/>
  <c r="Y12" i="7" s="1"/>
  <c r="AA12" i="7"/>
  <c r="AB12" i="7"/>
  <c r="AC12" i="7" s="1"/>
  <c r="AE12" i="7"/>
  <c r="AF12" i="7"/>
  <c r="AG12" i="7" s="1"/>
  <c r="AI12" i="7"/>
  <c r="AJ12" i="7"/>
  <c r="AK12" i="7" s="1"/>
  <c r="AM12" i="7"/>
  <c r="AN12" i="7"/>
  <c r="AO12" i="7" s="1"/>
  <c r="AQ12" i="7"/>
  <c r="AR12" i="7"/>
  <c r="AS12" i="7" s="1"/>
  <c r="AU12" i="7"/>
  <c r="AV12" i="7"/>
  <c r="AW12" i="7" s="1"/>
  <c r="AY12" i="7"/>
  <c r="AZ12" i="7"/>
  <c r="BA12" i="7" s="1"/>
  <c r="BC12" i="7"/>
  <c r="BD12" i="7"/>
  <c r="BE12" i="7" s="1"/>
  <c r="S14" i="7"/>
  <c r="T14" i="7"/>
  <c r="U14" i="7" s="1"/>
  <c r="W14" i="7"/>
  <c r="X14" i="7"/>
  <c r="Y14" i="7" s="1"/>
  <c r="AA14" i="7"/>
  <c r="AB14" i="7"/>
  <c r="AC14" i="7" s="1"/>
  <c r="AE14" i="7"/>
  <c r="AF14" i="7"/>
  <c r="AG14" i="7" s="1"/>
  <c r="AI14" i="7"/>
  <c r="AJ14" i="7"/>
  <c r="AK14" i="7" s="1"/>
  <c r="AM14" i="7"/>
  <c r="AN14" i="7"/>
  <c r="AO14" i="7" s="1"/>
  <c r="AQ14" i="7"/>
  <c r="AR14" i="7"/>
  <c r="AS14" i="7" s="1"/>
  <c r="AU14" i="7"/>
  <c r="AV14" i="7"/>
  <c r="AW14" i="7" s="1"/>
  <c r="AY14" i="7"/>
  <c r="AZ14" i="7"/>
  <c r="BA14" i="7"/>
  <c r="BC14" i="7"/>
  <c r="BD14" i="7"/>
  <c r="BE14" i="7" s="1"/>
  <c r="S15" i="7"/>
  <c r="T15" i="7"/>
  <c r="U15" i="7" s="1"/>
  <c r="W15" i="7"/>
  <c r="X15" i="7"/>
  <c r="Y15" i="7" s="1"/>
  <c r="AA15" i="7"/>
  <c r="AB15" i="7"/>
  <c r="AC15" i="7" s="1"/>
  <c r="AE15" i="7"/>
  <c r="AF15" i="7"/>
  <c r="AG15" i="7" s="1"/>
  <c r="AI15" i="7"/>
  <c r="AJ15" i="7"/>
  <c r="AK15" i="7" s="1"/>
  <c r="AM15" i="7"/>
  <c r="AN15" i="7"/>
  <c r="AO15" i="7" s="1"/>
  <c r="AQ15" i="7"/>
  <c r="AR15" i="7"/>
  <c r="AS15" i="7" s="1"/>
  <c r="AU15" i="7"/>
  <c r="AV15" i="7"/>
  <c r="AW15" i="7" s="1"/>
  <c r="AY15" i="7"/>
  <c r="AZ15" i="7"/>
  <c r="BA15" i="7" s="1"/>
  <c r="BC15" i="7"/>
  <c r="BD15" i="7"/>
  <c r="BE15" i="7" s="1"/>
  <c r="S16" i="7"/>
  <c r="T16" i="7"/>
  <c r="U16" i="7" s="1"/>
  <c r="W16" i="7"/>
  <c r="X16" i="7"/>
  <c r="Y16" i="7" s="1"/>
  <c r="AA16" i="7"/>
  <c r="AB16" i="7"/>
  <c r="AC16" i="7" s="1"/>
  <c r="AE16" i="7"/>
  <c r="AF16" i="7"/>
  <c r="AG16" i="7" s="1"/>
  <c r="AI16" i="7"/>
  <c r="AJ16" i="7"/>
  <c r="AK16" i="7" s="1"/>
  <c r="AM16" i="7"/>
  <c r="AN16" i="7"/>
  <c r="AO16" i="7" s="1"/>
  <c r="AQ16" i="7"/>
  <c r="AR16" i="7"/>
  <c r="AS16" i="7" s="1"/>
  <c r="AU16" i="7"/>
  <c r="AV16" i="7"/>
  <c r="AW16" i="7" s="1"/>
  <c r="AY16" i="7"/>
  <c r="AZ16" i="7"/>
  <c r="BA16" i="7" s="1"/>
  <c r="BC16" i="7"/>
  <c r="BD16" i="7"/>
  <c r="BE16" i="7" s="1"/>
  <c r="S17" i="7"/>
  <c r="BG17" i="7" s="1"/>
  <c r="T17" i="7"/>
  <c r="U17" i="7" s="1"/>
  <c r="W17" i="7"/>
  <c r="X17" i="7"/>
  <c r="Y17" i="7" s="1"/>
  <c r="AA17" i="7"/>
  <c r="AB17" i="7"/>
  <c r="AC17" i="7" s="1"/>
  <c r="AE17" i="7"/>
  <c r="AF17" i="7"/>
  <c r="AG17" i="7" s="1"/>
  <c r="AI17" i="7"/>
  <c r="AJ17" i="7"/>
  <c r="AK17" i="7" s="1"/>
  <c r="AM17" i="7"/>
  <c r="AN17" i="7"/>
  <c r="AO17" i="7" s="1"/>
  <c r="AQ17" i="7"/>
  <c r="AR17" i="7"/>
  <c r="AS17" i="7" s="1"/>
  <c r="AU17" i="7"/>
  <c r="AV17" i="7"/>
  <c r="AW17" i="7" s="1"/>
  <c r="AY17" i="7"/>
  <c r="AZ17" i="7"/>
  <c r="BA17" i="7" s="1"/>
  <c r="BC17" i="7"/>
  <c r="BD17" i="7"/>
  <c r="BE17" i="7" s="1"/>
  <c r="S18" i="7"/>
  <c r="T18" i="7"/>
  <c r="U18" i="7" s="1"/>
  <c r="W18" i="7"/>
  <c r="X18" i="7"/>
  <c r="Y18" i="7" s="1"/>
  <c r="AA18" i="7"/>
  <c r="AB18" i="7"/>
  <c r="AC18" i="7" s="1"/>
  <c r="AE18" i="7"/>
  <c r="AF18" i="7"/>
  <c r="AG18" i="7" s="1"/>
  <c r="AI18" i="7"/>
  <c r="AJ18" i="7"/>
  <c r="AK18" i="7" s="1"/>
  <c r="AM18" i="7"/>
  <c r="AN18" i="7"/>
  <c r="AO18" i="7" s="1"/>
  <c r="AQ18" i="7"/>
  <c r="AR18" i="7"/>
  <c r="AS18" i="7" s="1"/>
  <c r="AU18" i="7"/>
  <c r="AV18" i="7"/>
  <c r="AW18" i="7" s="1"/>
  <c r="AY18" i="7"/>
  <c r="AZ18" i="7"/>
  <c r="BA18" i="7" s="1"/>
  <c r="BC18" i="7"/>
  <c r="BD18" i="7"/>
  <c r="BE18" i="7" s="1"/>
  <c r="S28" i="7"/>
  <c r="T28" i="7"/>
  <c r="U28" i="7" s="1"/>
  <c r="W28" i="7"/>
  <c r="X28" i="7"/>
  <c r="Y28" i="7" s="1"/>
  <c r="AA28" i="7"/>
  <c r="AB28" i="7"/>
  <c r="AC28" i="7" s="1"/>
  <c r="AE28" i="7"/>
  <c r="AF28" i="7"/>
  <c r="AG28" i="7" s="1"/>
  <c r="AI28" i="7"/>
  <c r="AJ28" i="7"/>
  <c r="AK28" i="7" s="1"/>
  <c r="AM28" i="7"/>
  <c r="AN28" i="7"/>
  <c r="AO28" i="7"/>
  <c r="AQ28" i="7"/>
  <c r="AR28" i="7"/>
  <c r="AS28" i="7" s="1"/>
  <c r="AU28" i="7"/>
  <c r="AV28" i="7"/>
  <c r="AW28" i="7" s="1"/>
  <c r="AY28" i="7"/>
  <c r="AZ28" i="7"/>
  <c r="BA28" i="7" s="1"/>
  <c r="BC28" i="7"/>
  <c r="BD28" i="7"/>
  <c r="BE28" i="7" s="1"/>
  <c r="S30" i="7"/>
  <c r="BG30" i="7" s="1"/>
  <c r="T30" i="7"/>
  <c r="U30" i="7" s="1"/>
  <c r="W30" i="7"/>
  <c r="X30" i="7"/>
  <c r="Y30" i="7" s="1"/>
  <c r="AA30" i="7"/>
  <c r="AB30" i="7"/>
  <c r="AC30" i="7" s="1"/>
  <c r="AE30" i="7"/>
  <c r="AF30" i="7"/>
  <c r="AG30" i="7" s="1"/>
  <c r="AI30" i="7"/>
  <c r="AJ30" i="7"/>
  <c r="AK30" i="7" s="1"/>
  <c r="AM30" i="7"/>
  <c r="AN30" i="7"/>
  <c r="AO30" i="7" s="1"/>
  <c r="AQ30" i="7"/>
  <c r="AR30" i="7"/>
  <c r="AS30" i="7" s="1"/>
  <c r="AU30" i="7"/>
  <c r="AV30" i="7"/>
  <c r="AW30" i="7" s="1"/>
  <c r="AY30" i="7"/>
  <c r="AZ30" i="7"/>
  <c r="BA30" i="7" s="1"/>
  <c r="BC30" i="7"/>
  <c r="BD30" i="7"/>
  <c r="BE30" i="7" s="1"/>
  <c r="S31" i="7"/>
  <c r="BG31" i="7" s="1"/>
  <c r="T31" i="7"/>
  <c r="U31" i="7" s="1"/>
  <c r="W31" i="7"/>
  <c r="X31" i="7"/>
  <c r="Y31" i="7" s="1"/>
  <c r="AA31" i="7"/>
  <c r="AB31" i="7"/>
  <c r="AC31" i="7" s="1"/>
  <c r="AE31" i="7"/>
  <c r="AF31" i="7"/>
  <c r="AG31" i="7" s="1"/>
  <c r="AI31" i="7"/>
  <c r="AJ31" i="7"/>
  <c r="AK31" i="7" s="1"/>
  <c r="AM31" i="7"/>
  <c r="AN31" i="7"/>
  <c r="AO31" i="7" s="1"/>
  <c r="AQ31" i="7"/>
  <c r="AR31" i="7"/>
  <c r="AS31" i="7" s="1"/>
  <c r="AU31" i="7"/>
  <c r="AV31" i="7"/>
  <c r="AW31" i="7"/>
  <c r="AY31" i="7"/>
  <c r="AZ31" i="7"/>
  <c r="BA31" i="7" s="1"/>
  <c r="BC31" i="7"/>
  <c r="BD31" i="7"/>
  <c r="BE31" i="7" s="1"/>
  <c r="U34" i="7"/>
  <c r="U35" i="7"/>
  <c r="U36" i="7"/>
  <c r="U37" i="7"/>
  <c r="U38" i="7"/>
  <c r="U39" i="7"/>
  <c r="F2" i="1"/>
  <c r="K2" i="1"/>
  <c r="F3" i="1"/>
  <c r="K3" i="1"/>
  <c r="F4" i="1"/>
  <c r="K4" i="1"/>
  <c r="F5" i="1"/>
  <c r="K5" i="1"/>
  <c r="F6" i="1"/>
  <c r="K6" i="1"/>
  <c r="F7" i="1"/>
  <c r="K7" i="1"/>
  <c r="F8" i="1"/>
  <c r="F9" i="1"/>
  <c r="F10" i="1"/>
  <c r="F11" i="1"/>
  <c r="F12" i="1"/>
  <c r="F13" i="1"/>
  <c r="F14" i="1"/>
  <c r="F15" i="1"/>
  <c r="N15" i="1"/>
  <c r="F16" i="1"/>
  <c r="N16" i="1"/>
  <c r="F17" i="1"/>
  <c r="N17" i="1"/>
  <c r="F18" i="1"/>
  <c r="N18" i="1"/>
  <c r="F19" i="1"/>
  <c r="N19" i="1"/>
  <c r="F20" i="1"/>
  <c r="N20" i="1"/>
  <c r="F21" i="1"/>
  <c r="F22" i="1"/>
  <c r="F26" i="1"/>
  <c r="F27" i="1"/>
  <c r="F28" i="1"/>
  <c r="F29" i="1"/>
  <c r="F30" i="1"/>
  <c r="F31" i="1"/>
  <c r="F32" i="1"/>
  <c r="F33" i="1"/>
  <c r="F34" i="1"/>
  <c r="B35" i="9" l="1"/>
  <c r="B46" i="9" s="1"/>
  <c r="I24" i="9"/>
  <c r="V24" i="9" s="1"/>
  <c r="BG28" i="7"/>
  <c r="C7" i="7"/>
  <c r="BG18" i="7"/>
  <c r="I64" i="9"/>
  <c r="I65" i="9"/>
  <c r="I63" i="9"/>
  <c r="I62" i="9"/>
  <c r="I50" i="9"/>
  <c r="I49" i="9"/>
  <c r="N18" i="9"/>
  <c r="U23" i="9"/>
  <c r="H34" i="9"/>
  <c r="BG12" i="7"/>
  <c r="BG5" i="7"/>
  <c r="BG16" i="7"/>
  <c r="BG7" i="7"/>
  <c r="E59" i="9"/>
  <c r="E70" i="9" s="1"/>
  <c r="L59" i="9"/>
  <c r="L70" i="9" s="1"/>
  <c r="O21" i="9"/>
  <c r="P21" i="9"/>
  <c r="L20" i="9"/>
  <c r="N17" i="9"/>
  <c r="L21" i="9"/>
  <c r="L19" i="9"/>
  <c r="N16" i="9"/>
  <c r="P19" i="9"/>
  <c r="J38" i="9"/>
  <c r="J43" i="9"/>
  <c r="O32" i="9"/>
  <c r="L32" i="9"/>
  <c r="K43" i="9"/>
  <c r="P30" i="9"/>
  <c r="K41" i="9"/>
  <c r="N20" i="9"/>
  <c r="K27" i="9"/>
  <c r="J28" i="9"/>
  <c r="K22" i="9"/>
  <c r="K28" i="9"/>
  <c r="J29" i="9"/>
  <c r="J30" i="9"/>
  <c r="K29" i="9"/>
  <c r="L18" i="9"/>
  <c r="J31" i="9"/>
  <c r="K31" i="9"/>
  <c r="O18" i="9"/>
  <c r="P32" i="9"/>
  <c r="N32" i="9"/>
  <c r="L17" i="9"/>
  <c r="O19" i="9"/>
  <c r="P16" i="9"/>
  <c r="N21" i="9"/>
  <c r="P17" i="9"/>
  <c r="O17" i="9"/>
  <c r="N19" i="9"/>
  <c r="O27" i="9"/>
  <c r="O16" i="9"/>
  <c r="L16" i="9"/>
  <c r="J22" i="9"/>
  <c r="BG14" i="7"/>
  <c r="C9" i="7"/>
  <c r="C10" i="7" s="1"/>
  <c r="C11" i="7" s="1"/>
  <c r="C12" i="7" s="1"/>
  <c r="C13" i="7" s="1"/>
  <c r="C14" i="7" s="1"/>
  <c r="BG6" i="7"/>
  <c r="BG8" i="7"/>
  <c r="BG9" i="7"/>
  <c r="BG11" i="7"/>
  <c r="BG15" i="7"/>
  <c r="BG10" i="7"/>
  <c r="I35" i="9" l="1"/>
  <c r="V35" i="9" s="1"/>
  <c r="I75" i="9"/>
  <c r="I60" i="9"/>
  <c r="I61" i="9"/>
  <c r="I73" i="9"/>
  <c r="I74" i="9"/>
  <c r="I76" i="9"/>
  <c r="K54" i="9"/>
  <c r="J49" i="9"/>
  <c r="U34" i="9"/>
  <c r="H45" i="9"/>
  <c r="J54" i="9"/>
  <c r="B57" i="9"/>
  <c r="I46" i="9"/>
  <c r="V46" i="9" s="1"/>
  <c r="K52" i="9"/>
  <c r="N30" i="9"/>
  <c r="W22" i="9"/>
  <c r="C15" i="7"/>
  <c r="C16" i="7" s="1"/>
  <c r="C17" i="7" s="1"/>
  <c r="C18" i="7" s="1"/>
  <c r="L103" i="9"/>
  <c r="L136" i="9" s="1"/>
  <c r="L169" i="9" s="1"/>
  <c r="L81" i="9"/>
  <c r="E103" i="9"/>
  <c r="E136" i="9" s="1"/>
  <c r="E169" i="9" s="1"/>
  <c r="E81" i="9"/>
  <c r="X22" i="9"/>
  <c r="K39" i="9"/>
  <c r="X33" i="9"/>
  <c r="L31" i="9"/>
  <c r="J41" i="9"/>
  <c r="P28" i="9"/>
  <c r="P22" i="9"/>
  <c r="P41" i="9"/>
  <c r="O30" i="9"/>
  <c r="N31" i="9"/>
  <c r="J42" i="9"/>
  <c r="O31" i="9"/>
  <c r="P43" i="9"/>
  <c r="L28" i="9"/>
  <c r="J39" i="9"/>
  <c r="K33" i="9"/>
  <c r="K38" i="9"/>
  <c r="P31" i="9"/>
  <c r="K42" i="9"/>
  <c r="O28" i="9"/>
  <c r="K40" i="9"/>
  <c r="P29" i="9"/>
  <c r="O22" i="9"/>
  <c r="J33" i="9"/>
  <c r="O43" i="9"/>
  <c r="L43" i="9"/>
  <c r="N43" i="9"/>
  <c r="P27" i="9"/>
  <c r="J40" i="9"/>
  <c r="O29" i="9"/>
  <c r="L29" i="9"/>
  <c r="N28" i="9"/>
  <c r="L27" i="9"/>
  <c r="N29" i="9"/>
  <c r="O38" i="9"/>
  <c r="L30" i="9"/>
  <c r="N27" i="9"/>
  <c r="C19" i="7" l="1"/>
  <c r="C20" i="7" s="1"/>
  <c r="C21" i="7" s="1"/>
  <c r="C22" i="7" s="1"/>
  <c r="C23" i="7" s="1"/>
  <c r="C24" i="7" s="1"/>
  <c r="C25" i="7" s="1"/>
  <c r="C26" i="7" s="1"/>
  <c r="C27" i="7" s="1"/>
  <c r="L92" i="9"/>
  <c r="L125" i="9" s="1"/>
  <c r="L158" i="9" s="1"/>
  <c r="L114" i="9"/>
  <c r="L147" i="9" s="1"/>
  <c r="E92" i="9"/>
  <c r="E125" i="9" s="1"/>
  <c r="E158" i="9" s="1"/>
  <c r="E114" i="9"/>
  <c r="E147" i="9" s="1"/>
  <c r="I87" i="9"/>
  <c r="I85" i="9"/>
  <c r="I84" i="9"/>
  <c r="I72" i="9"/>
  <c r="I71" i="9"/>
  <c r="I86" i="9"/>
  <c r="J60" i="9"/>
  <c r="K65" i="9"/>
  <c r="P65" i="9" s="1"/>
  <c r="I57" i="9"/>
  <c r="V57" i="9" s="1"/>
  <c r="B68" i="9"/>
  <c r="B79" i="9" s="1"/>
  <c r="B90" i="9" s="1"/>
  <c r="K49" i="9"/>
  <c r="J53" i="9"/>
  <c r="K51" i="9"/>
  <c r="K53" i="9"/>
  <c r="J51" i="9"/>
  <c r="H56" i="9"/>
  <c r="U45" i="9"/>
  <c r="J50" i="9"/>
  <c r="J65" i="9"/>
  <c r="K50" i="9"/>
  <c r="J52" i="9"/>
  <c r="P54" i="9"/>
  <c r="N41" i="9"/>
  <c r="O41" i="9"/>
  <c r="L41" i="9"/>
  <c r="W33" i="9"/>
  <c r="P39" i="9"/>
  <c r="O33" i="9"/>
  <c r="P52" i="9"/>
  <c r="K63" i="9"/>
  <c r="P33" i="9"/>
  <c r="O42" i="9"/>
  <c r="N42" i="9"/>
  <c r="L42" i="9"/>
  <c r="O49" i="9"/>
  <c r="P42" i="9"/>
  <c r="L54" i="9"/>
  <c r="O54" i="9"/>
  <c r="N54" i="9"/>
  <c r="P38" i="9"/>
  <c r="K44" i="9"/>
  <c r="L38" i="9"/>
  <c r="L39" i="9"/>
  <c r="J44" i="9"/>
  <c r="N39" i="9"/>
  <c r="O39" i="9"/>
  <c r="L40" i="9"/>
  <c r="N40" i="9"/>
  <c r="O40" i="9"/>
  <c r="P40" i="9"/>
  <c r="N38" i="9"/>
  <c r="C28" i="7" l="1"/>
  <c r="C29" i="7" s="1"/>
  <c r="C30" i="7" s="1"/>
  <c r="K60" i="9"/>
  <c r="P60" i="9" s="1"/>
  <c r="J71" i="9"/>
  <c r="I97" i="9"/>
  <c r="I82" i="9"/>
  <c r="I83" i="9"/>
  <c r="I95" i="9"/>
  <c r="I96" i="9"/>
  <c r="I98" i="9"/>
  <c r="O60" i="9"/>
  <c r="J64" i="9"/>
  <c r="X55" i="9"/>
  <c r="K76" i="9"/>
  <c r="L65" i="9"/>
  <c r="O65" i="9"/>
  <c r="K61" i="9"/>
  <c r="J63" i="9"/>
  <c r="J74" i="9" s="1"/>
  <c r="P50" i="9"/>
  <c r="J62" i="9"/>
  <c r="O62" i="9" s="1"/>
  <c r="N65" i="9"/>
  <c r="J76" i="9"/>
  <c r="U56" i="9"/>
  <c r="H67" i="9"/>
  <c r="I68" i="9"/>
  <c r="V68" i="9" s="1"/>
  <c r="W44" i="9"/>
  <c r="X44" i="9"/>
  <c r="O44" i="9"/>
  <c r="L52" i="9"/>
  <c r="J61" i="9"/>
  <c r="W55" i="9"/>
  <c r="N52" i="9"/>
  <c r="O52" i="9"/>
  <c r="N60" i="9"/>
  <c r="P63" i="9"/>
  <c r="P53" i="9"/>
  <c r="K64" i="9"/>
  <c r="N49" i="9"/>
  <c r="K74" i="9"/>
  <c r="J82" i="9"/>
  <c r="O71" i="9"/>
  <c r="P51" i="9"/>
  <c r="K62" i="9"/>
  <c r="L49" i="9"/>
  <c r="P44" i="9"/>
  <c r="L50" i="9"/>
  <c r="N50" i="9"/>
  <c r="O50" i="9"/>
  <c r="J55" i="9"/>
  <c r="N51" i="9"/>
  <c r="O51" i="9"/>
  <c r="L51" i="9"/>
  <c r="K55" i="9"/>
  <c r="P49" i="9"/>
  <c r="N53" i="9"/>
  <c r="O53" i="9"/>
  <c r="L53" i="9"/>
  <c r="L60" i="9" l="1"/>
  <c r="K71" i="9"/>
  <c r="P71" i="9" s="1"/>
  <c r="I109" i="9"/>
  <c r="I107" i="9"/>
  <c r="I106" i="9"/>
  <c r="I94" i="9"/>
  <c r="I93" i="9"/>
  <c r="I108" i="9"/>
  <c r="P76" i="9"/>
  <c r="K87" i="9"/>
  <c r="O76" i="9"/>
  <c r="J75" i="9"/>
  <c r="J85" i="9"/>
  <c r="O74" i="9"/>
  <c r="L63" i="9"/>
  <c r="O63" i="9"/>
  <c r="N63" i="9"/>
  <c r="P61" i="9"/>
  <c r="K72" i="9"/>
  <c r="O64" i="9"/>
  <c r="N76" i="9"/>
  <c r="L76" i="9"/>
  <c r="J73" i="9"/>
  <c r="J87" i="9"/>
  <c r="J98" i="9" s="1"/>
  <c r="I79" i="9"/>
  <c r="V79" i="9" s="1"/>
  <c r="U67" i="9"/>
  <c r="H78" i="9"/>
  <c r="K66" i="9"/>
  <c r="N61" i="9"/>
  <c r="N71" i="9"/>
  <c r="L61" i="9"/>
  <c r="O82" i="9"/>
  <c r="J93" i="9"/>
  <c r="J72" i="9"/>
  <c r="P64" i="9"/>
  <c r="N74" i="9"/>
  <c r="O61" i="9"/>
  <c r="N64" i="9"/>
  <c r="J66" i="9"/>
  <c r="L64" i="9"/>
  <c r="L74" i="9"/>
  <c r="P55" i="9"/>
  <c r="P62" i="9"/>
  <c r="L62" i="9"/>
  <c r="P74" i="9"/>
  <c r="K85" i="9"/>
  <c r="K75" i="9"/>
  <c r="O55" i="9"/>
  <c r="K73" i="9"/>
  <c r="L71" i="9"/>
  <c r="N62" i="9"/>
  <c r="K82" i="9" l="1"/>
  <c r="L82" i="9" s="1"/>
  <c r="I119" i="9"/>
  <c r="I130" i="9" s="1"/>
  <c r="I141" i="9" s="1"/>
  <c r="I152" i="9" s="1"/>
  <c r="I163" i="9" s="1"/>
  <c r="I174" i="9" s="1"/>
  <c r="I117" i="9"/>
  <c r="I128" i="9" s="1"/>
  <c r="I139" i="9" s="1"/>
  <c r="I150" i="9" s="1"/>
  <c r="I161" i="9" s="1"/>
  <c r="I172" i="9" s="1"/>
  <c r="I120" i="9"/>
  <c r="I131" i="9" s="1"/>
  <c r="I142" i="9" s="1"/>
  <c r="I153" i="9" s="1"/>
  <c r="I164" i="9" s="1"/>
  <c r="I175" i="9" s="1"/>
  <c r="I118" i="9"/>
  <c r="I129" i="9" s="1"/>
  <c r="I140" i="9" s="1"/>
  <c r="I151" i="9" s="1"/>
  <c r="I162" i="9" s="1"/>
  <c r="I173" i="9" s="1"/>
  <c r="K83" i="9"/>
  <c r="P87" i="9"/>
  <c r="I104" i="9"/>
  <c r="I105" i="9"/>
  <c r="O75" i="9"/>
  <c r="O85" i="9"/>
  <c r="J96" i="9"/>
  <c r="O73" i="9"/>
  <c r="K98" i="9"/>
  <c r="J86" i="9"/>
  <c r="O66" i="9"/>
  <c r="J84" i="9"/>
  <c r="P72" i="9"/>
  <c r="W66" i="9"/>
  <c r="B101" i="9"/>
  <c r="B112" i="9" s="1"/>
  <c r="I90" i="9"/>
  <c r="V90" i="9" s="1"/>
  <c r="H89" i="9"/>
  <c r="U78" i="9"/>
  <c r="N87" i="9"/>
  <c r="L75" i="9"/>
  <c r="L87" i="9"/>
  <c r="O87" i="9"/>
  <c r="X66" i="9"/>
  <c r="J77" i="9"/>
  <c r="P66" i="9"/>
  <c r="O72" i="9"/>
  <c r="J83" i="9"/>
  <c r="P85" i="9"/>
  <c r="K96" i="9"/>
  <c r="N85" i="9"/>
  <c r="N72" i="9"/>
  <c r="L85" i="9"/>
  <c r="O93" i="9"/>
  <c r="J104" i="9"/>
  <c r="J115" i="9" s="1"/>
  <c r="J126" i="9" s="1"/>
  <c r="L72" i="9"/>
  <c r="L73" i="9"/>
  <c r="J95" i="9"/>
  <c r="J109" i="9"/>
  <c r="O98" i="9"/>
  <c r="N73" i="9"/>
  <c r="K77" i="9"/>
  <c r="W77" i="9"/>
  <c r="K86" i="9"/>
  <c r="P75" i="9"/>
  <c r="K84" i="9"/>
  <c r="P73" i="9"/>
  <c r="N75" i="9"/>
  <c r="J137" i="9" l="1"/>
  <c r="O126" i="9"/>
  <c r="B123" i="9"/>
  <c r="I112" i="9"/>
  <c r="V112" i="9" s="1"/>
  <c r="K93" i="9"/>
  <c r="K104" i="9" s="1"/>
  <c r="K115" i="9" s="1"/>
  <c r="N82" i="9"/>
  <c r="P82" i="9"/>
  <c r="I101" i="9"/>
  <c r="V101" i="9" s="1"/>
  <c r="J120" i="9"/>
  <c r="J131" i="9" s="1"/>
  <c r="I116" i="9"/>
  <c r="I127" i="9" s="1"/>
  <c r="I138" i="9" s="1"/>
  <c r="I149" i="9" s="1"/>
  <c r="I160" i="9" s="1"/>
  <c r="I171" i="9" s="1"/>
  <c r="I115" i="9"/>
  <c r="I126" i="9" s="1"/>
  <c r="I137" i="9" s="1"/>
  <c r="I148" i="9" s="1"/>
  <c r="I159" i="9" s="1"/>
  <c r="I170" i="9" s="1"/>
  <c r="O115" i="9"/>
  <c r="L98" i="9"/>
  <c r="J107" i="9"/>
  <c r="O107" i="9" s="1"/>
  <c r="O96" i="9"/>
  <c r="P83" i="9"/>
  <c r="K94" i="9"/>
  <c r="K105" i="9" s="1"/>
  <c r="K109" i="9"/>
  <c r="P98" i="9"/>
  <c r="N98" i="9"/>
  <c r="J97" i="9"/>
  <c r="O86" i="9"/>
  <c r="O77" i="9"/>
  <c r="O84" i="9"/>
  <c r="O104" i="9"/>
  <c r="U89" i="9"/>
  <c r="H100" i="9"/>
  <c r="L96" i="9"/>
  <c r="J88" i="9"/>
  <c r="L83" i="9"/>
  <c r="J94" i="9"/>
  <c r="P86" i="9"/>
  <c r="K97" i="9"/>
  <c r="O109" i="9"/>
  <c r="P96" i="9"/>
  <c r="K107" i="9"/>
  <c r="J106" i="9"/>
  <c r="O95" i="9"/>
  <c r="O83" i="9"/>
  <c r="N96" i="9"/>
  <c r="N83" i="9"/>
  <c r="P77" i="9"/>
  <c r="L93" i="9"/>
  <c r="X77" i="9"/>
  <c r="P84" i="9"/>
  <c r="K95" i="9"/>
  <c r="W88" i="9"/>
  <c r="L86" i="9"/>
  <c r="K88" i="9"/>
  <c r="N86" i="9"/>
  <c r="N84" i="9"/>
  <c r="L84" i="9"/>
  <c r="N115" i="9" l="1"/>
  <c r="K126" i="9"/>
  <c r="I123" i="9"/>
  <c r="V123" i="9" s="1"/>
  <c r="B134" i="9"/>
  <c r="O131" i="9"/>
  <c r="J142" i="9"/>
  <c r="J148" i="9"/>
  <c r="O137" i="9"/>
  <c r="N93" i="9"/>
  <c r="P93" i="9"/>
  <c r="K116" i="9"/>
  <c r="K127" i="9" s="1"/>
  <c r="K120" i="9"/>
  <c r="P115" i="9"/>
  <c r="U100" i="9"/>
  <c r="H111" i="9"/>
  <c r="J117" i="9"/>
  <c r="J128" i="9" s="1"/>
  <c r="O120" i="9"/>
  <c r="K118" i="9"/>
  <c r="K129" i="9" s="1"/>
  <c r="J118" i="9"/>
  <c r="J129" i="9" s="1"/>
  <c r="L115" i="9"/>
  <c r="N109" i="9"/>
  <c r="L109" i="9"/>
  <c r="J108" i="9"/>
  <c r="L97" i="9"/>
  <c r="O97" i="9"/>
  <c r="P94" i="9"/>
  <c r="P109" i="9"/>
  <c r="O88" i="9"/>
  <c r="L104" i="9"/>
  <c r="N97" i="9"/>
  <c r="L107" i="9"/>
  <c r="P105" i="9"/>
  <c r="X88" i="9"/>
  <c r="J99" i="9"/>
  <c r="P88" i="9"/>
  <c r="N107" i="9"/>
  <c r="O94" i="9"/>
  <c r="O99" i="9" s="1"/>
  <c r="N94" i="9"/>
  <c r="J105" i="9"/>
  <c r="L94" i="9"/>
  <c r="K106" i="9"/>
  <c r="P95" i="9"/>
  <c r="K99" i="9"/>
  <c r="N95" i="9"/>
  <c r="P104" i="9"/>
  <c r="O106" i="9"/>
  <c r="P97" i="9"/>
  <c r="K108" i="9"/>
  <c r="L95" i="9"/>
  <c r="P107" i="9"/>
  <c r="N104" i="9"/>
  <c r="W99" i="9"/>
  <c r="J159" i="9" l="1"/>
  <c r="O148" i="9"/>
  <c r="O142" i="9"/>
  <c r="J153" i="9"/>
  <c r="L120" i="9"/>
  <c r="K131" i="9"/>
  <c r="P127" i="9"/>
  <c r="K138" i="9"/>
  <c r="O128" i="9"/>
  <c r="J139" i="9"/>
  <c r="I134" i="9"/>
  <c r="V134" i="9" s="1"/>
  <c r="B145" i="9"/>
  <c r="U111" i="9"/>
  <c r="H122" i="9"/>
  <c r="O129" i="9"/>
  <c r="J140" i="9"/>
  <c r="N129" i="9"/>
  <c r="L129" i="9"/>
  <c r="P129" i="9"/>
  <c r="K140" i="9"/>
  <c r="K137" i="9"/>
  <c r="P126" i="9"/>
  <c r="L126" i="9"/>
  <c r="N126" i="9"/>
  <c r="K117" i="9"/>
  <c r="K119" i="9"/>
  <c r="K130" i="9" s="1"/>
  <c r="N120" i="9"/>
  <c r="P116" i="9"/>
  <c r="J116" i="9"/>
  <c r="J127" i="9" s="1"/>
  <c r="P118" i="9"/>
  <c r="P120" i="9"/>
  <c r="L118" i="9"/>
  <c r="O118" i="9"/>
  <c r="N118" i="9"/>
  <c r="J119" i="9"/>
  <c r="J130" i="9" s="1"/>
  <c r="O117" i="9"/>
  <c r="O108" i="9"/>
  <c r="J110" i="9"/>
  <c r="L105" i="9"/>
  <c r="O105" i="9"/>
  <c r="N105" i="9"/>
  <c r="P99" i="9"/>
  <c r="P108" i="9"/>
  <c r="X99" i="9"/>
  <c r="P106" i="9"/>
  <c r="N106" i="9"/>
  <c r="L106" i="9"/>
  <c r="N108" i="9"/>
  <c r="X110" i="9"/>
  <c r="L108" i="9"/>
  <c r="K110" i="9"/>
  <c r="O130" i="9" l="1"/>
  <c r="J141" i="9"/>
  <c r="L130" i="9"/>
  <c r="N130" i="9"/>
  <c r="N117" i="9"/>
  <c r="K128" i="9"/>
  <c r="O140" i="9"/>
  <c r="J151" i="9"/>
  <c r="N140" i="9"/>
  <c r="P131" i="9"/>
  <c r="K142" i="9"/>
  <c r="N131" i="9"/>
  <c r="L131" i="9"/>
  <c r="O153" i="9"/>
  <c r="J164" i="9"/>
  <c r="P137" i="9"/>
  <c r="K148" i="9"/>
  <c r="L137" i="9"/>
  <c r="N137" i="9"/>
  <c r="O127" i="9"/>
  <c r="O132" i="9" s="1"/>
  <c r="L127" i="9"/>
  <c r="N127" i="9"/>
  <c r="J138" i="9"/>
  <c r="J132" i="9"/>
  <c r="L140" i="9"/>
  <c r="K151" i="9"/>
  <c r="P140" i="9"/>
  <c r="O139" i="9"/>
  <c r="J150" i="9"/>
  <c r="K149" i="9"/>
  <c r="P138" i="9"/>
  <c r="U122" i="9"/>
  <c r="H133" i="9"/>
  <c r="B156" i="9"/>
  <c r="I145" i="9"/>
  <c r="V145" i="9" s="1"/>
  <c r="P130" i="9"/>
  <c r="K141" i="9"/>
  <c r="J170" i="9"/>
  <c r="O159" i="9"/>
  <c r="O116" i="9"/>
  <c r="N116" i="9"/>
  <c r="L116" i="9"/>
  <c r="J121" i="9"/>
  <c r="N119" i="9"/>
  <c r="L119" i="9"/>
  <c r="O119" i="9"/>
  <c r="W110" i="9"/>
  <c r="P119" i="9"/>
  <c r="P117" i="9"/>
  <c r="K121" i="9"/>
  <c r="L117" i="9"/>
  <c r="O110" i="9"/>
  <c r="P110" i="9"/>
  <c r="O150" i="9" l="1"/>
  <c r="J161" i="9"/>
  <c r="O151" i="9"/>
  <c r="J162" i="9"/>
  <c r="N151" i="9"/>
  <c r="L151" i="9"/>
  <c r="P141" i="9"/>
  <c r="K152" i="9"/>
  <c r="P128" i="9"/>
  <c r="P132" i="9" s="1"/>
  <c r="K139" i="9"/>
  <c r="L128" i="9"/>
  <c r="K132" i="9"/>
  <c r="N128" i="9"/>
  <c r="P151" i="9"/>
  <c r="K162" i="9"/>
  <c r="P149" i="9"/>
  <c r="K160" i="9"/>
  <c r="P148" i="9"/>
  <c r="K159" i="9"/>
  <c r="N148" i="9"/>
  <c r="L148" i="9"/>
  <c r="I156" i="9"/>
  <c r="V156" i="9" s="1"/>
  <c r="B167" i="9"/>
  <c r="I167" i="9" s="1"/>
  <c r="O164" i="9"/>
  <c r="J175" i="9"/>
  <c r="O170" i="9"/>
  <c r="U133" i="9"/>
  <c r="H144" i="9"/>
  <c r="J149" i="9"/>
  <c r="O138" i="9"/>
  <c r="N138" i="9"/>
  <c r="L138" i="9"/>
  <c r="J143" i="9"/>
  <c r="O141" i="9"/>
  <c r="J152" i="9"/>
  <c r="L141" i="9"/>
  <c r="N141" i="9"/>
  <c r="P142" i="9"/>
  <c r="K153" i="9"/>
  <c r="N142" i="9"/>
  <c r="L142" i="9"/>
  <c r="P121" i="9"/>
  <c r="X121" i="9"/>
  <c r="W121" i="9"/>
  <c r="O121" i="9"/>
  <c r="U144" i="9" l="1"/>
  <c r="H155" i="9"/>
  <c r="P153" i="9"/>
  <c r="K164" i="9"/>
  <c r="N153" i="9"/>
  <c r="L153" i="9"/>
  <c r="K150" i="9"/>
  <c r="P139" i="9"/>
  <c r="P143" i="9" s="1"/>
  <c r="N139" i="9"/>
  <c r="K143" i="9"/>
  <c r="L139" i="9"/>
  <c r="P152" i="9"/>
  <c r="K163" i="9"/>
  <c r="J163" i="9"/>
  <c r="O152" i="9"/>
  <c r="L152" i="9"/>
  <c r="N152" i="9"/>
  <c r="K171" i="9"/>
  <c r="P171" i="9" s="1"/>
  <c r="P160" i="9"/>
  <c r="O175" i="9"/>
  <c r="O162" i="9"/>
  <c r="J173" i="9"/>
  <c r="N162" i="9"/>
  <c r="L162" i="9"/>
  <c r="K173" i="9"/>
  <c r="P173" i="9" s="1"/>
  <c r="P162" i="9"/>
  <c r="O143" i="9"/>
  <c r="K170" i="9"/>
  <c r="P159" i="9"/>
  <c r="N159" i="9"/>
  <c r="L159" i="9"/>
  <c r="N149" i="9"/>
  <c r="O149" i="9"/>
  <c r="J160" i="9"/>
  <c r="L149" i="9"/>
  <c r="J154" i="9"/>
  <c r="O161" i="9"/>
  <c r="J172" i="9"/>
  <c r="O154" i="9"/>
  <c r="O172" i="9" l="1"/>
  <c r="P164" i="9"/>
  <c r="K175" i="9"/>
  <c r="L164" i="9"/>
  <c r="N164" i="9"/>
  <c r="J171" i="9"/>
  <c r="O160" i="9"/>
  <c r="O165" i="9" s="1"/>
  <c r="N160" i="9"/>
  <c r="L160" i="9"/>
  <c r="J165" i="9"/>
  <c r="N163" i="9"/>
  <c r="J174" i="9"/>
  <c r="O163" i="9"/>
  <c r="L163" i="9"/>
  <c r="P150" i="9"/>
  <c r="P154" i="9" s="1"/>
  <c r="K161" i="9"/>
  <c r="L150" i="9"/>
  <c r="K154" i="9"/>
  <c r="N150" i="9"/>
  <c r="O173" i="9"/>
  <c r="N173" i="9"/>
  <c r="L173" i="9"/>
  <c r="U155" i="9"/>
  <c r="H166" i="9"/>
  <c r="U166" i="9" s="1"/>
  <c r="P170" i="9"/>
  <c r="L170" i="9"/>
  <c r="N170" i="9"/>
  <c r="P163" i="9"/>
  <c r="K174" i="9"/>
  <c r="P174" i="9" s="1"/>
  <c r="O171" i="9" l="1"/>
  <c r="N171" i="9"/>
  <c r="L171" i="9"/>
  <c r="J176" i="9"/>
  <c r="K172" i="9"/>
  <c r="P161" i="9"/>
  <c r="P165" i="9" s="1"/>
  <c r="L161" i="9"/>
  <c r="N161" i="9"/>
  <c r="K165" i="9"/>
  <c r="P175" i="9"/>
  <c r="N175" i="9"/>
  <c r="L175" i="9"/>
  <c r="O174" i="9"/>
  <c r="L174" i="9"/>
  <c r="N174" i="9"/>
  <c r="P172" i="9" l="1"/>
  <c r="P176" i="9" s="1"/>
  <c r="N172" i="9"/>
  <c r="L172" i="9"/>
  <c r="K176" i="9"/>
  <c r="O176" i="9"/>
</calcChain>
</file>

<file path=xl/sharedStrings.xml><?xml version="1.0" encoding="utf-8"?>
<sst xmlns="http://schemas.openxmlformats.org/spreadsheetml/2006/main" count="1388" uniqueCount="209">
  <si>
    <t>Court 1</t>
  </si>
  <si>
    <t>Court 2</t>
  </si>
  <si>
    <t>Date</t>
  </si>
  <si>
    <t>Time</t>
  </si>
  <si>
    <t>Teams</t>
  </si>
  <si>
    <t>Mills</t>
  </si>
  <si>
    <t>Jeri</t>
  </si>
  <si>
    <t>Mixed Nuts</t>
  </si>
  <si>
    <t>Date:</t>
  </si>
  <si>
    <t>Team 2 Name:</t>
  </si>
  <si>
    <t xml:space="preserve">Rep Initials: </t>
  </si>
  <si>
    <t>Court Number</t>
  </si>
  <si>
    <t>Game  1</t>
  </si>
  <si>
    <t>Game 2</t>
  </si>
  <si>
    <t>Game 3</t>
  </si>
  <si>
    <t xml:space="preserve">If third game does not start before 15 minutes at the end of session 3rd game will be to 15 pts.  </t>
  </si>
  <si>
    <t>All Matches limited to 1 hour</t>
  </si>
  <si>
    <t>Three Games to 21 Win By 2 Cap 25</t>
  </si>
  <si>
    <t>Team listed first on Schedule serves first</t>
  </si>
  <si>
    <t>Team 2</t>
  </si>
  <si>
    <t>Team 1</t>
  </si>
  <si>
    <t>Baird</t>
  </si>
  <si>
    <t>Kilian</t>
  </si>
  <si>
    <t>Irvine</t>
  </si>
  <si>
    <t>irvine</t>
  </si>
  <si>
    <t>mixed Nuts</t>
  </si>
  <si>
    <t>jeri</t>
  </si>
  <si>
    <t>mills</t>
  </si>
  <si>
    <t>Mixed nuts</t>
  </si>
  <si>
    <t>mixed nuts</t>
  </si>
  <si>
    <t>baird</t>
  </si>
  <si>
    <t>kilian</t>
  </si>
  <si>
    <t>Home</t>
  </si>
  <si>
    <t>Away</t>
  </si>
  <si>
    <t>Location</t>
  </si>
  <si>
    <t>Combo</t>
  </si>
  <si>
    <t>Games / Team</t>
  </si>
  <si>
    <t>Woolley</t>
  </si>
  <si>
    <t>Doolan</t>
  </si>
  <si>
    <t>OFF - Thanksgiving</t>
  </si>
  <si>
    <t>Wins</t>
  </si>
  <si>
    <t>Loss</t>
  </si>
  <si>
    <t>Pct.</t>
  </si>
  <si>
    <t>Team</t>
  </si>
  <si>
    <t>Games Played</t>
  </si>
  <si>
    <t>Points</t>
  </si>
  <si>
    <t>Burke</t>
  </si>
  <si>
    <t>check</t>
  </si>
  <si>
    <t>Team1</t>
  </si>
  <si>
    <t>Team2</t>
  </si>
  <si>
    <t>Team3</t>
  </si>
  <si>
    <t>Team4</t>
  </si>
  <si>
    <t>Team5</t>
  </si>
  <si>
    <t>Team6</t>
  </si>
  <si>
    <t>Team7</t>
  </si>
  <si>
    <t>Team8</t>
  </si>
  <si>
    <t>Team9</t>
  </si>
  <si>
    <t>9 - CHUBINSKI</t>
  </si>
  <si>
    <t xml:space="preserve">Matches at Kalamazoo Christian Middle School, 3800 South 12th street, Kalamazoo MI  49009 </t>
  </si>
  <si>
    <t>Court 1 is closest to the south entrance, while Court 2 is north.</t>
  </si>
  <si>
    <t xml:space="preserve">    Team listed first on Schedule serves first            </t>
  </si>
  <si>
    <t xml:space="preserve">    Games to 21 Win By 2 Cap 25          </t>
  </si>
  <si>
    <t xml:space="preserve">    All matches limited to 1 hour           </t>
  </si>
  <si>
    <t xml:space="preserve">    Report all scores to Eric Earley via scoresheets.</t>
  </si>
  <si>
    <t>5 - 1</t>
  </si>
  <si>
    <t>6 - 4</t>
  </si>
  <si>
    <t>2 - 4</t>
  </si>
  <si>
    <t>6 - 1</t>
  </si>
  <si>
    <t>1 - 5</t>
  </si>
  <si>
    <t>3 - 1</t>
  </si>
  <si>
    <t>5 - 2</t>
  </si>
  <si>
    <t>3 - 6</t>
  </si>
  <si>
    <t>2 - 6</t>
  </si>
  <si>
    <t>4 - 5</t>
  </si>
  <si>
    <t>5 - 3</t>
  </si>
  <si>
    <t>2 - 1</t>
  </si>
  <si>
    <t>4 - 3</t>
  </si>
  <si>
    <t>4 - 1</t>
  </si>
  <si>
    <t>3 - 2</t>
  </si>
  <si>
    <t>1 - 6</t>
  </si>
  <si>
    <t>1 - 4</t>
  </si>
  <si>
    <t>1 - 2</t>
  </si>
  <si>
    <t>1 - 3</t>
  </si>
  <si>
    <t>6 - 5</t>
  </si>
  <si>
    <t>court 1</t>
  </si>
  <si>
    <t>court 2</t>
  </si>
  <si>
    <t>Enter your team # below to highlight games in schedule</t>
  </si>
  <si>
    <t>If the school's using the lobby area near G you can take a sharp left &amp; go through a locker room</t>
  </si>
  <si>
    <t>W</t>
  </si>
  <si>
    <t>L</t>
  </si>
  <si>
    <t>Average</t>
  </si>
  <si>
    <t>total</t>
  </si>
  <si>
    <t>calc</t>
  </si>
  <si>
    <t>Michnick</t>
  </si>
  <si>
    <t>Thursday</t>
  </si>
  <si>
    <t xml:space="preserve">    Net contact not allowed (except hair) nor is stepping across the center line unless incidental.</t>
  </si>
  <si>
    <t>5D only took last two sets</t>
  </si>
  <si>
    <t>1 - Mills</t>
  </si>
  <si>
    <t>2 - Woolley</t>
  </si>
  <si>
    <t>4 - Irvine</t>
  </si>
  <si>
    <t>5 - Michnick</t>
  </si>
  <si>
    <t>6 - Burke</t>
  </si>
  <si>
    <t>Court</t>
  </si>
  <si>
    <t>Team Number</t>
  </si>
  <si>
    <t>2 - 5</t>
  </si>
  <si>
    <t>6 - 3</t>
  </si>
  <si>
    <t>3 - 4</t>
  </si>
  <si>
    <t>5 - 4</t>
  </si>
  <si>
    <t>2 - 3</t>
  </si>
  <si>
    <t>5 - 6</t>
  </si>
  <si>
    <t>6 - 2</t>
  </si>
  <si>
    <t>3 - 5</t>
  </si>
  <si>
    <t>4 - 2</t>
  </si>
  <si>
    <t>4 - 6</t>
  </si>
  <si>
    <t>gap weeks</t>
  </si>
  <si>
    <t xml:space="preserve">    This is a coed league where there can't be more than three males on either side during play.</t>
  </si>
  <si>
    <t>Use Middle School gym every Thursday unless notified by the league to use Elementary School gym</t>
  </si>
  <si>
    <t>Each team plays two 3-set matches each Thursday.</t>
  </si>
  <si>
    <t>Arrive 10 minutes before 6:30 match to set up nets (and adjust as close as possible to men's height).</t>
  </si>
  <si>
    <t xml:space="preserve">    If third set (game) doesn't start before 15 minutes at the end of session 3rd set will be to 15 pts. </t>
  </si>
  <si>
    <t>Thursday Coed Volleyball at KCMS</t>
  </si>
  <si>
    <t>Team 1 Name:</t>
  </si>
  <si>
    <t>opp1</t>
  </si>
  <si>
    <t>opp2</t>
  </si>
  <si>
    <t>School closed for winter break</t>
  </si>
  <si>
    <t>2026 Thursday KCMS Volleyball Results</t>
  </si>
  <si>
    <t>2026 Thursday KCMS Volleyball Standings</t>
  </si>
  <si>
    <t>sort teams right -&gt;</t>
  </si>
  <si>
    <t>remember to paste VALUES first -&gt;</t>
  </si>
  <si>
    <t>and paste-special values back</t>
  </si>
  <si>
    <t>paste-special values below</t>
  </si>
  <si>
    <t>then sort 4 x 6 block by average</t>
  </si>
  <si>
    <t>Please park cart with net in front of football shelves</t>
  </si>
  <si>
    <t xml:space="preserve">    After last match in MS gym please put away cart with nets in front of their football shelves.</t>
  </si>
  <si>
    <t>Park behind the MS gym east of the soccer field west of the school and enter door "G"</t>
  </si>
  <si>
    <t>note: do not delete formulas in cells R4 through BF30 (hidden with white font) used to determine which cells to highlight based on team selection in cell N4 (O3)</t>
  </si>
  <si>
    <t>bur</t>
  </si>
  <si>
    <t>Irvine Volleyllamas</t>
  </si>
  <si>
    <t>Irvine VolleyLlamas</t>
  </si>
  <si>
    <t>Burke Stranger Things</t>
  </si>
  <si>
    <t>Woolley 5D</t>
  </si>
  <si>
    <t>Final Table after 09.Apr.2026</t>
  </si>
  <si>
    <t>3 - Earley</t>
  </si>
  <si>
    <t>makeup week</t>
  </si>
  <si>
    <t>Gym unavailable</t>
  </si>
  <si>
    <t>Thanksgiving</t>
  </si>
  <si>
    <t>First eight weeks</t>
  </si>
  <si>
    <t>x</t>
  </si>
  <si>
    <t>Week</t>
  </si>
  <si>
    <t>Match</t>
  </si>
  <si>
    <t>10/1</t>
  </si>
  <si>
    <t>7 PM</t>
  </si>
  <si>
    <t>1 vs 6</t>
  </si>
  <si>
    <t>Team search</t>
  </si>
  <si>
    <t>3 vs 4</t>
  </si>
  <si>
    <t>Team number</t>
  </si>
  <si>
    <t>8 PM</t>
  </si>
  <si>
    <t>2 vs 5</t>
  </si>
  <si>
    <t>1 vs 4</t>
  </si>
  <si>
    <t>9 PM</t>
  </si>
  <si>
    <t>5 vs 3</t>
  </si>
  <si>
    <t xml:space="preserve">Team Captain </t>
  </si>
  <si>
    <t>6 vs 2</t>
  </si>
  <si>
    <t>Earley</t>
  </si>
  <si>
    <t>10/8</t>
  </si>
  <si>
    <t>6 vs 4</t>
  </si>
  <si>
    <t>2 vs 3</t>
  </si>
  <si>
    <t>1 vs 5</t>
  </si>
  <si>
    <t>4 vs 2</t>
  </si>
  <si>
    <t>5 vs 6</t>
  </si>
  <si>
    <t>1 vs 3</t>
  </si>
  <si>
    <t>OFF - unavialable</t>
  </si>
  <si>
    <t>10/22</t>
  </si>
  <si>
    <t>1 vs 2</t>
  </si>
  <si>
    <t>4 vs 5</t>
  </si>
  <si>
    <t>3 vs 6</t>
  </si>
  <si>
    <t>11/5</t>
  </si>
  <si>
    <t>11/12</t>
  </si>
  <si>
    <t>11/19</t>
  </si>
  <si>
    <t>12/3</t>
  </si>
  <si>
    <t>12/10</t>
  </si>
  <si>
    <t>Make up</t>
  </si>
  <si>
    <t>1/7</t>
  </si>
  <si>
    <t>1/14</t>
  </si>
  <si>
    <t>1/21</t>
  </si>
  <si>
    <t>1/28</t>
  </si>
  <si>
    <t>2/4</t>
  </si>
  <si>
    <t>2/18</t>
  </si>
  <si>
    <t>2/25</t>
  </si>
  <si>
    <t>3/11</t>
  </si>
  <si>
    <t>This worksheet coped from Eric's 2026 Fall schedule V2</t>
  </si>
  <si>
    <t xml:space="preserve">     makeup or open fun night</t>
  </si>
  <si>
    <t xml:space="preserve">   4th matches</t>
  </si>
  <si>
    <t>extra matches</t>
  </si>
  <si>
    <t>1v3</t>
  </si>
  <si>
    <t>2v5</t>
  </si>
  <si>
    <t>2v6</t>
  </si>
  <si>
    <t>4v5</t>
  </si>
  <si>
    <t>4v6</t>
  </si>
  <si>
    <t>matches against each opponent</t>
  </si>
  <si>
    <t>Last eight weeks</t>
  </si>
  <si>
    <t>https://vball.nbjansen.com/thu2026fall.html</t>
  </si>
  <si>
    <t>V3 date-   18.Sep.2026</t>
  </si>
  <si>
    <t>Total start times for both 8-match schedules</t>
  </si>
  <si>
    <t>Earley Dinks</t>
  </si>
  <si>
    <t xml:space="preserve">  2026-27  VBALL SCHEDULE at KCMS</t>
  </si>
  <si>
    <t>Score 7:00 Game</t>
  </si>
  <si>
    <t>Score 8:00 Game</t>
  </si>
  <si>
    <t>Score 9:00 Game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</si>
</sst>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00\ \ \ \ "/>
    <numFmt numFmtId="165" formatCode="0\ \ \ \ "/>
    <numFmt numFmtId="166" formatCode="dd\.mmm\.yyyy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Arial"/>
      <family val="2"/>
    </font>
    <font>
      <b/>
      <sz val="10"/>
      <name val="Arial"/>
      <family val="2"/>
    </font>
    <font>
      <b/>
      <u/>
      <sz val="36"/>
      <name val="Arial"/>
      <family val="2"/>
    </font>
    <font>
      <b/>
      <sz val="22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i/>
      <sz val="9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5" tint="0.39997558519241921"/>
      <name val="Arial"/>
      <family val="2"/>
    </font>
    <font>
      <sz val="10"/>
      <color theme="1"/>
      <name val="Arial"/>
      <family val="2"/>
    </font>
    <font>
      <b/>
      <u/>
      <sz val="10"/>
      <color theme="0"/>
      <name val="Arial"/>
      <family val="2"/>
    </font>
    <font>
      <sz val="10"/>
      <color theme="0"/>
      <name val="Arial"/>
      <family val="2"/>
    </font>
    <font>
      <sz val="12"/>
      <color theme="6" tint="-0.249977111117893"/>
      <name val="Arial"/>
      <family val="2"/>
    </font>
    <font>
      <sz val="10"/>
      <color theme="6" tint="-0.249977111117893"/>
      <name val="Arial"/>
      <family val="2"/>
    </font>
    <font>
      <b/>
      <u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0" tint="-4.9989318521683403E-2"/>
      <name val="Arial"/>
      <family val="2"/>
    </font>
    <font>
      <b/>
      <u/>
      <sz val="10"/>
      <color theme="0" tint="-4.9989318521683403E-2"/>
      <name val="Arial"/>
      <family val="2"/>
    </font>
    <font>
      <sz val="10"/>
      <color theme="8" tint="0.39997558519241921"/>
      <name val="Arial"/>
      <family val="2"/>
    </font>
    <font>
      <sz val="10"/>
      <color theme="8" tint="0.59999389629810485"/>
      <name val="Arial"/>
      <family val="2"/>
    </font>
    <font>
      <sz val="12"/>
      <color theme="1"/>
      <name val="Calibri"/>
      <family val="2"/>
      <scheme val="minor"/>
    </font>
    <font>
      <sz val="16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FA9DB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9EAD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44" fontId="18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43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0">
    <xf numFmtId="0" fontId="0" fillId="0" borderId="0" xfId="0"/>
    <xf numFmtId="0" fontId="0" fillId="0" borderId="1" xfId="0" applyBorder="1"/>
    <xf numFmtId="0" fontId="24" fillId="0" borderId="1" xfId="0" applyFont="1" applyBorder="1"/>
    <xf numFmtId="0" fontId="0" fillId="2" borderId="1" xfId="0" applyFill="1" applyBorder="1"/>
    <xf numFmtId="0" fontId="0" fillId="3" borderId="0" xfId="0" applyFill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0" xfId="0" applyFill="1"/>
    <xf numFmtId="0" fontId="0" fillId="4" borderId="6" xfId="0" applyFill="1" applyBorder="1"/>
    <xf numFmtId="0" fontId="0" fillId="0" borderId="5" xfId="0" applyBorder="1"/>
    <xf numFmtId="0" fontId="0" fillId="5" borderId="1" xfId="0" applyFill="1" applyBorder="1"/>
    <xf numFmtId="0" fontId="19" fillId="2" borderId="10" xfId="0" applyFont="1" applyFill="1" applyBorder="1" applyAlignment="1">
      <alignment horizontal="center"/>
    </xf>
    <xf numFmtId="16" fontId="0" fillId="0" borderId="0" xfId="0" applyNumberFormat="1"/>
    <xf numFmtId="16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18" fontId="0" fillId="0" borderId="3" xfId="0" applyNumberFormat="1" applyBorder="1"/>
    <xf numFmtId="0" fontId="0" fillId="0" borderId="3" xfId="0" applyBorder="1"/>
    <xf numFmtId="0" fontId="0" fillId="0" borderId="4" xfId="0" applyBorder="1"/>
    <xf numFmtId="0" fontId="20" fillId="0" borderId="1" xfId="2" applyBorder="1" applyAlignment="1">
      <alignment vertical="center"/>
    </xf>
    <xf numFmtId="18" fontId="0" fillId="0" borderId="0" xfId="0" applyNumberFormat="1"/>
    <xf numFmtId="0" fontId="0" fillId="0" borderId="6" xfId="0" applyBorder="1"/>
    <xf numFmtId="18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19" fillId="2" borderId="1" xfId="0" applyFont="1" applyFill="1" applyBorder="1"/>
    <xf numFmtId="0" fontId="19" fillId="2" borderId="10" xfId="0" applyFont="1" applyFill="1" applyBorder="1"/>
    <xf numFmtId="0" fontId="19" fillId="2" borderId="11" xfId="0" applyFont="1" applyFill="1" applyBorder="1"/>
    <xf numFmtId="9" fontId="18" fillId="0" borderId="1" xfId="5" applyFont="1" applyBorder="1"/>
    <xf numFmtId="0" fontId="19" fillId="2" borderId="0" xfId="0" applyFont="1" applyFill="1"/>
    <xf numFmtId="14" fontId="19" fillId="2" borderId="0" xfId="0" applyNumberFormat="1" applyFont="1" applyFill="1" applyAlignment="1">
      <alignment vertical="center"/>
    </xf>
    <xf numFmtId="14" fontId="0" fillId="0" borderId="12" xfId="0" applyNumberFormat="1" applyBorder="1"/>
    <xf numFmtId="14" fontId="0" fillId="0" borderId="13" xfId="0" applyNumberFormat="1" applyBorder="1"/>
    <xf numFmtId="14" fontId="0" fillId="0" borderId="14" xfId="0" applyNumberFormat="1" applyBorder="1"/>
    <xf numFmtId="0" fontId="0" fillId="6" borderId="1" xfId="0" applyFill="1" applyBorder="1"/>
    <xf numFmtId="0" fontId="23" fillId="6" borderId="1" xfId="0" applyFont="1" applyFill="1" applyBorder="1"/>
    <xf numFmtId="0" fontId="24" fillId="6" borderId="1" xfId="0" applyFont="1" applyFill="1" applyBorder="1"/>
    <xf numFmtId="0" fontId="22" fillId="6" borderId="1" xfId="0" applyFont="1" applyFill="1" applyBorder="1"/>
    <xf numFmtId="0" fontId="26" fillId="6" borderId="1" xfId="0" applyFont="1" applyFill="1" applyBorder="1"/>
    <xf numFmtId="44" fontId="18" fillId="0" borderId="0" xfId="1" applyFont="1"/>
    <xf numFmtId="0" fontId="27" fillId="6" borderId="1" xfId="0" applyFont="1" applyFill="1" applyBorder="1"/>
    <xf numFmtId="0" fontId="1" fillId="3" borderId="0" xfId="4" applyFill="1"/>
    <xf numFmtId="0" fontId="1" fillId="7" borderId="0" xfId="4" applyFill="1" applyAlignment="1">
      <alignment horizontal="center"/>
    </xf>
    <xf numFmtId="0" fontId="28" fillId="0" borderId="0" xfId="4" applyFont="1"/>
    <xf numFmtId="0" fontId="1" fillId="0" borderId="0" xfId="4"/>
    <xf numFmtId="0" fontId="4" fillId="7" borderId="0" xfId="4" applyFont="1" applyFill="1" applyAlignment="1">
      <alignment horizontal="center"/>
    </xf>
    <xf numFmtId="0" fontId="1" fillId="0" borderId="0" xfId="4" applyAlignment="1">
      <alignment horizontal="center" vertical="center" wrapText="1"/>
    </xf>
    <xf numFmtId="0" fontId="1" fillId="3" borderId="0" xfId="4" applyFill="1" applyAlignment="1">
      <alignment vertical="center"/>
    </xf>
    <xf numFmtId="0" fontId="1" fillId="7" borderId="0" xfId="4" applyFill="1" applyAlignment="1">
      <alignment horizontal="center" vertical="center"/>
    </xf>
    <xf numFmtId="0" fontId="29" fillId="0" borderId="0" xfId="4" applyFont="1" applyAlignment="1">
      <alignment vertical="center"/>
    </xf>
    <xf numFmtId="0" fontId="29" fillId="0" borderId="0" xfId="4" applyFont="1" applyAlignment="1">
      <alignment horizontal="center" vertical="center"/>
    </xf>
    <xf numFmtId="0" fontId="28" fillId="0" borderId="0" xfId="4" applyFont="1" applyAlignment="1">
      <alignment vertical="center"/>
    </xf>
    <xf numFmtId="0" fontId="1" fillId="0" borderId="0" xfId="4" applyAlignment="1">
      <alignment vertical="center"/>
    </xf>
    <xf numFmtId="0" fontId="30" fillId="0" borderId="0" xfId="4" applyFont="1"/>
    <xf numFmtId="16" fontId="8" fillId="7" borderId="10" xfId="4" applyNumberFormat="1" applyFont="1" applyFill="1" applyBorder="1" applyAlignment="1">
      <alignment horizontal="center" vertical="center"/>
    </xf>
    <xf numFmtId="49" fontId="9" fillId="7" borderId="15" xfId="4" quotePrefix="1" applyNumberFormat="1" applyFont="1" applyFill="1" applyBorder="1" applyAlignment="1">
      <alignment horizontal="center" vertical="center"/>
    </xf>
    <xf numFmtId="49" fontId="9" fillId="7" borderId="16" xfId="4" quotePrefix="1" applyNumberFormat="1" applyFont="1" applyFill="1" applyBorder="1" applyAlignment="1">
      <alignment horizontal="center" vertical="center"/>
    </xf>
    <xf numFmtId="0" fontId="31" fillId="0" borderId="0" xfId="4" applyFont="1"/>
    <xf numFmtId="49" fontId="9" fillId="7" borderId="17" xfId="4" quotePrefix="1" applyNumberFormat="1" applyFont="1" applyFill="1" applyBorder="1" applyAlignment="1">
      <alignment horizontal="center" vertical="center"/>
    </xf>
    <xf numFmtId="16" fontId="3" fillId="7" borderId="10" xfId="4" applyNumberFormat="1" applyFont="1" applyFill="1" applyBorder="1" applyAlignment="1">
      <alignment horizontal="center" vertical="center"/>
    </xf>
    <xf numFmtId="49" fontId="10" fillId="7" borderId="18" xfId="4" applyNumberFormat="1" applyFont="1" applyFill="1" applyBorder="1" applyAlignment="1">
      <alignment horizontal="center" vertical="center"/>
    </xf>
    <xf numFmtId="49" fontId="10" fillId="7" borderId="19" xfId="4" applyNumberFormat="1" applyFont="1" applyFill="1" applyBorder="1" applyAlignment="1">
      <alignment horizontal="center" vertical="center"/>
    </xf>
    <xf numFmtId="49" fontId="10" fillId="7" borderId="20" xfId="4" applyNumberFormat="1" applyFont="1" applyFill="1" applyBorder="1" applyAlignment="1">
      <alignment horizontal="center" vertical="center"/>
    </xf>
    <xf numFmtId="0" fontId="32" fillId="0" borderId="21" xfId="4" applyFont="1" applyBorder="1"/>
    <xf numFmtId="0" fontId="3" fillId="7" borderId="0" xfId="4" applyFont="1" applyFill="1" applyAlignment="1">
      <alignment horizontal="center" vertical="center"/>
    </xf>
    <xf numFmtId="0" fontId="31" fillId="0" borderId="0" xfId="4" applyFont="1" applyAlignment="1">
      <alignment vertical="center"/>
    </xf>
    <xf numFmtId="0" fontId="3" fillId="7" borderId="0" xfId="4" applyFont="1" applyFill="1" applyAlignment="1">
      <alignment horizontal="center"/>
    </xf>
    <xf numFmtId="0" fontId="33" fillId="0" borderId="0" xfId="4" applyFont="1"/>
    <xf numFmtId="14" fontId="1" fillId="7" borderId="0" xfId="4" applyNumberFormat="1" applyFill="1" applyAlignment="1">
      <alignment horizontal="right"/>
    </xf>
    <xf numFmtId="14" fontId="1" fillId="7" borderId="0" xfId="4" applyNumberFormat="1" applyFill="1" applyAlignment="1">
      <alignment horizontal="center"/>
    </xf>
    <xf numFmtId="0" fontId="11" fillId="0" borderId="0" xfId="4" applyFont="1" applyAlignment="1">
      <alignment horizontal="center" wrapText="1"/>
    </xf>
    <xf numFmtId="0" fontId="12" fillId="3" borderId="0" xfId="4" applyFont="1" applyFill="1" applyAlignment="1">
      <alignment horizontal="left"/>
    </xf>
    <xf numFmtId="0" fontId="12" fillId="3" borderId="0" xfId="4" applyFont="1" applyFill="1" applyAlignment="1">
      <alignment horizontal="left" vertical="center"/>
    </xf>
    <xf numFmtId="0" fontId="1" fillId="0" borderId="0" xfId="4" applyAlignment="1">
      <alignment horizontal="center"/>
    </xf>
    <xf numFmtId="0" fontId="1" fillId="0" borderId="0" xfId="4" applyAlignment="1">
      <alignment horizontal="left" vertical="center"/>
    </xf>
    <xf numFmtId="0" fontId="29" fillId="7" borderId="0" xfId="4" applyFont="1" applyFill="1" applyAlignment="1">
      <alignment horizontal="center"/>
    </xf>
    <xf numFmtId="0" fontId="29" fillId="0" borderId="0" xfId="4" applyFont="1"/>
    <xf numFmtId="0" fontId="29" fillId="0" borderId="0" xfId="4" applyFont="1" applyAlignment="1">
      <alignment horizontal="center" vertical="center" wrapText="1"/>
    </xf>
    <xf numFmtId="0" fontId="29" fillId="0" borderId="0" xfId="4" applyFont="1" applyAlignment="1">
      <alignment horizontal="left"/>
    </xf>
    <xf numFmtId="0" fontId="29" fillId="0" borderId="0" xfId="4" applyFont="1" applyAlignment="1">
      <alignment horizontal="center"/>
    </xf>
    <xf numFmtId="0" fontId="29" fillId="7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center"/>
    </xf>
    <xf numFmtId="0" fontId="34" fillId="3" borderId="0" xfId="4" applyFont="1" applyFill="1" applyAlignment="1">
      <alignment horizontal="center"/>
    </xf>
    <xf numFmtId="0" fontId="34" fillId="3" borderId="0" xfId="4" applyFont="1" applyFill="1"/>
    <xf numFmtId="0" fontId="29" fillId="3" borderId="0" xfId="4" applyFont="1" applyFill="1" applyAlignment="1">
      <alignment horizontal="center" vertical="center"/>
    </xf>
    <xf numFmtId="0" fontId="35" fillId="0" borderId="0" xfId="4" applyFont="1" applyAlignment="1">
      <alignment horizontal="center" wrapText="1"/>
    </xf>
    <xf numFmtId="0" fontId="36" fillId="3" borderId="0" xfId="4" applyFont="1" applyFill="1" applyAlignment="1">
      <alignment horizontal="center"/>
    </xf>
    <xf numFmtId="0" fontId="36" fillId="3" borderId="0" xfId="4" applyFont="1" applyFill="1"/>
    <xf numFmtId="0" fontId="36" fillId="3" borderId="0" xfId="4" applyFont="1" applyFill="1" applyAlignment="1">
      <alignment horizontal="center" vertical="center"/>
    </xf>
    <xf numFmtId="0" fontId="36" fillId="3" borderId="0" xfId="4" applyFont="1" applyFill="1" applyAlignment="1">
      <alignment vertical="center"/>
    </xf>
    <xf numFmtId="0" fontId="36" fillId="0" borderId="0" xfId="4" applyFont="1" applyAlignment="1">
      <alignment horizontal="center" vertical="center"/>
    </xf>
    <xf numFmtId="0" fontId="36" fillId="0" borderId="0" xfId="4" applyFont="1" applyAlignment="1">
      <alignment vertical="center"/>
    </xf>
    <xf numFmtId="0" fontId="37" fillId="3" borderId="0" xfId="4" applyFont="1" applyFill="1" applyAlignment="1">
      <alignment horizontal="center"/>
    </xf>
    <xf numFmtId="0" fontId="37" fillId="3" borderId="0" xfId="4" applyFont="1" applyFill="1"/>
    <xf numFmtId="49" fontId="9" fillId="7" borderId="22" xfId="4" applyNumberFormat="1" applyFont="1" applyFill="1" applyBorder="1" applyAlignment="1">
      <alignment horizontal="center" vertical="center"/>
    </xf>
    <xf numFmtId="20" fontId="5" fillId="7" borderId="23" xfId="4" applyNumberFormat="1" applyFont="1" applyFill="1" applyBorder="1" applyAlignment="1">
      <alignment horizontal="center" vertical="center"/>
    </xf>
    <xf numFmtId="0" fontId="33" fillId="0" borderId="24" xfId="4" applyFont="1" applyBorder="1"/>
    <xf numFmtId="18" fontId="5" fillId="7" borderId="23" xfId="4" applyNumberFormat="1" applyFont="1" applyFill="1" applyBorder="1" applyAlignment="1">
      <alignment horizontal="center" vertical="center"/>
    </xf>
    <xf numFmtId="49" fontId="9" fillId="3" borderId="18" xfId="4" quotePrefix="1" applyNumberFormat="1" applyFont="1" applyFill="1" applyBorder="1" applyAlignment="1">
      <alignment horizontal="center" vertical="center"/>
    </xf>
    <xf numFmtId="49" fontId="9" fillId="3" borderId="20" xfId="4" quotePrefix="1" applyNumberFormat="1" applyFont="1" applyFill="1" applyBorder="1" applyAlignment="1">
      <alignment horizontal="center" vertical="center"/>
    </xf>
    <xf numFmtId="0" fontId="1" fillId="8" borderId="0" xfId="4" applyFill="1"/>
    <xf numFmtId="164" fontId="1" fillId="8" borderId="0" xfId="4" applyNumberFormat="1" applyFill="1"/>
    <xf numFmtId="0" fontId="14" fillId="8" borderId="0" xfId="4" applyFont="1" applyFill="1"/>
    <xf numFmtId="0" fontId="14" fillId="8" borderId="0" xfId="4" applyFont="1" applyFill="1" applyAlignment="1">
      <alignment horizontal="center"/>
    </xf>
    <xf numFmtId="164" fontId="14" fillId="8" borderId="0" xfId="4" applyNumberFormat="1" applyFont="1" applyFill="1" applyAlignment="1">
      <alignment horizontal="center"/>
    </xf>
    <xf numFmtId="0" fontId="1" fillId="0" borderId="0" xfId="4" applyAlignment="1">
      <alignment horizontal="right"/>
    </xf>
    <xf numFmtId="0" fontId="12" fillId="8" borderId="0" xfId="4" applyFont="1" applyFill="1"/>
    <xf numFmtId="0" fontId="12" fillId="8" borderId="0" xfId="4" applyFont="1" applyFill="1" applyAlignment="1">
      <alignment horizontal="center"/>
    </xf>
    <xf numFmtId="164" fontId="12" fillId="8" borderId="0" xfId="4" applyNumberFormat="1" applyFont="1" applyFill="1"/>
    <xf numFmtId="165" fontId="38" fillId="8" borderId="0" xfId="4" applyNumberFormat="1" applyFont="1" applyFill="1"/>
    <xf numFmtId="165" fontId="39" fillId="8" borderId="0" xfId="4" applyNumberFormat="1" applyFont="1" applyFill="1"/>
    <xf numFmtId="164" fontId="1" fillId="0" borderId="0" xfId="4" applyNumberFormat="1"/>
    <xf numFmtId="0" fontId="12" fillId="7" borderId="0" xfId="4" applyFont="1" applyFill="1" applyAlignment="1">
      <alignment horizontal="center"/>
    </xf>
    <xf numFmtId="0" fontId="1" fillId="0" borderId="0" xfId="4" applyAlignment="1">
      <alignment horizontal="left"/>
    </xf>
    <xf numFmtId="0" fontId="17" fillId="8" borderId="0" xfId="4" quotePrefix="1" applyFont="1" applyFill="1"/>
    <xf numFmtId="0" fontId="17" fillId="8" borderId="0" xfId="4" applyFont="1" applyFill="1" applyAlignment="1">
      <alignment horizontal="center"/>
    </xf>
    <xf numFmtId="0" fontId="22" fillId="11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2" fillId="3" borderId="31" xfId="0" applyFont="1" applyFill="1" applyBorder="1" applyAlignment="1">
      <alignment horizontal="center"/>
    </xf>
    <xf numFmtId="0" fontId="22" fillId="3" borderId="28" xfId="0" applyFont="1" applyFill="1" applyBorder="1" applyAlignment="1">
      <alignment horizontal="center"/>
    </xf>
    <xf numFmtId="0" fontId="22" fillId="3" borderId="32" xfId="0" applyFont="1" applyFill="1" applyBorder="1" applyAlignment="1">
      <alignment horizontal="center"/>
    </xf>
    <xf numFmtId="0" fontId="22" fillId="3" borderId="27" xfId="0" applyFont="1" applyFill="1" applyBorder="1" applyAlignment="1">
      <alignment horizontal="center"/>
    </xf>
    <xf numFmtId="0" fontId="22" fillId="3" borderId="29" xfId="0" applyFont="1" applyFill="1" applyBorder="1" applyAlignment="1">
      <alignment horizontal="center"/>
    </xf>
    <xf numFmtId="0" fontId="22" fillId="3" borderId="33" xfId="0" applyFont="1" applyFill="1" applyBorder="1" applyAlignment="1">
      <alignment horizontal="center"/>
    </xf>
    <xf numFmtId="0" fontId="22" fillId="3" borderId="34" xfId="0" applyFont="1" applyFill="1" applyBorder="1" applyAlignment="1">
      <alignment horizontal="center"/>
    </xf>
    <xf numFmtId="0" fontId="22" fillId="3" borderId="35" xfId="0" applyFont="1" applyFill="1" applyBorder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22" fillId="3" borderId="37" xfId="0" applyFont="1" applyFill="1" applyBorder="1" applyAlignment="1">
      <alignment horizontal="center"/>
    </xf>
    <xf numFmtId="0" fontId="22" fillId="3" borderId="38" xfId="0" applyFont="1" applyFill="1" applyBorder="1" applyAlignment="1">
      <alignment horizontal="center"/>
    </xf>
    <xf numFmtId="20" fontId="22" fillId="3" borderId="39" xfId="0" applyNumberFormat="1" applyFont="1" applyFill="1" applyBorder="1" applyAlignment="1">
      <alignment horizontal="center"/>
    </xf>
    <xf numFmtId="0" fontId="22" fillId="3" borderId="40" xfId="0" applyFont="1" applyFill="1" applyBorder="1" applyAlignment="1">
      <alignment horizontal="center"/>
    </xf>
    <xf numFmtId="16" fontId="1" fillId="7" borderId="0" xfId="4" applyNumberFormat="1" applyFill="1" applyAlignment="1">
      <alignment horizontal="center"/>
    </xf>
    <xf numFmtId="0" fontId="0" fillId="0" borderId="1" xfId="0" applyBorder="1" applyAlignment="1">
      <alignment horizontal="center"/>
    </xf>
    <xf numFmtId="0" fontId="0" fillId="3" borderId="5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40" fillId="4" borderId="3" xfId="0" applyFont="1" applyFill="1" applyBorder="1"/>
    <xf numFmtId="20" fontId="7" fillId="7" borderId="25" xfId="4" applyNumberFormat="1" applyFont="1" applyFill="1" applyBorder="1" applyAlignment="1">
      <alignment horizontal="center"/>
    </xf>
    <xf numFmtId="20" fontId="7" fillId="7" borderId="26" xfId="4" applyNumberFormat="1" applyFont="1" applyFill="1" applyBorder="1" applyAlignment="1">
      <alignment horizontal="center"/>
    </xf>
    <xf numFmtId="20" fontId="7" fillId="7" borderId="24" xfId="4" applyNumberFormat="1" applyFont="1" applyFill="1" applyBorder="1" applyAlignment="1">
      <alignment horizontal="center"/>
    </xf>
    <xf numFmtId="0" fontId="42" fillId="7" borderId="0" xfId="4" applyFont="1" applyFill="1" applyAlignment="1">
      <alignment horizontal="left" wrapText="1"/>
    </xf>
    <xf numFmtId="16" fontId="1" fillId="7" borderId="0" xfId="4" quotePrefix="1" applyNumberFormat="1" applyFill="1" applyAlignment="1">
      <alignment horizontal="center"/>
    </xf>
    <xf numFmtId="0" fontId="22" fillId="3" borderId="36" xfId="0" applyFont="1" applyFill="1" applyBorder="1" applyAlignment="1">
      <alignment horizontal="center"/>
    </xf>
    <xf numFmtId="0" fontId="1" fillId="0" borderId="3" xfId="4" applyBorder="1" applyAlignment="1">
      <alignment horizontal="center"/>
    </xf>
    <xf numFmtId="0" fontId="1" fillId="0" borderId="4" xfId="4" applyBorder="1" applyAlignment="1">
      <alignment horizontal="center"/>
    </xf>
    <xf numFmtId="0" fontId="1" fillId="0" borderId="6" xfId="4" applyBorder="1" applyAlignment="1">
      <alignment horizontal="center"/>
    </xf>
    <xf numFmtId="0" fontId="1" fillId="0" borderId="8" xfId="4" applyBorder="1" applyAlignment="1">
      <alignment horizontal="center"/>
    </xf>
    <xf numFmtId="0" fontId="1" fillId="0" borderId="9" xfId="4" applyBorder="1" applyAlignment="1">
      <alignment horizontal="center"/>
    </xf>
    <xf numFmtId="0" fontId="1" fillId="9" borderId="0" xfId="4" applyFill="1"/>
    <xf numFmtId="0" fontId="1" fillId="17" borderId="0" xfId="4" applyFill="1"/>
    <xf numFmtId="0" fontId="1" fillId="3" borderId="0" xfId="4" applyFill="1" applyAlignment="1">
      <alignment horizontal="right"/>
    </xf>
    <xf numFmtId="0" fontId="8" fillId="16" borderId="0" xfId="4" applyFont="1" applyFill="1" applyAlignment="1">
      <alignment horizontal="center"/>
    </xf>
    <xf numFmtId="0" fontId="1" fillId="0" borderId="2" xfId="4" applyBorder="1" applyAlignment="1">
      <alignment horizontal="left"/>
    </xf>
    <xf numFmtId="0" fontId="1" fillId="0" borderId="5" xfId="4" applyBorder="1" applyAlignment="1">
      <alignment horizontal="left"/>
    </xf>
    <xf numFmtId="0" fontId="1" fillId="0" borderId="7" xfId="4" applyBorder="1" applyAlignment="1">
      <alignment horizontal="left"/>
    </xf>
    <xf numFmtId="0" fontId="1" fillId="3" borderId="0" xfId="4" applyFill="1" applyAlignment="1">
      <alignment horizontal="center" vertical="center"/>
    </xf>
    <xf numFmtId="0" fontId="22" fillId="11" borderId="28" xfId="0" applyFont="1" applyFill="1" applyBorder="1" applyAlignment="1">
      <alignment horizontal="center"/>
    </xf>
    <xf numFmtId="0" fontId="22" fillId="11" borderId="29" xfId="0" applyFont="1" applyFill="1" applyBorder="1" applyAlignment="1">
      <alignment horizontal="center"/>
    </xf>
    <xf numFmtId="0" fontId="22" fillId="11" borderId="27" xfId="0" applyFont="1" applyFill="1" applyBorder="1" applyAlignment="1">
      <alignment horizontal="center"/>
    </xf>
    <xf numFmtId="1" fontId="22" fillId="3" borderId="39" xfId="0" applyNumberFormat="1" applyFont="1" applyFill="1" applyBorder="1" applyAlignment="1">
      <alignment horizontal="center"/>
    </xf>
    <xf numFmtId="1" fontId="22" fillId="3" borderId="40" xfId="0" applyNumberFormat="1" applyFont="1" applyFill="1" applyBorder="1" applyAlignment="1">
      <alignment horizontal="center"/>
    </xf>
    <xf numFmtId="0" fontId="22" fillId="18" borderId="19" xfId="0" applyFont="1" applyFill="1" applyBorder="1" applyAlignment="1">
      <alignment horizontal="center"/>
    </xf>
    <xf numFmtId="0" fontId="22" fillId="18" borderId="28" xfId="0" applyFont="1" applyFill="1" applyBorder="1" applyAlignment="1">
      <alignment horizontal="center"/>
    </xf>
    <xf numFmtId="0" fontId="22" fillId="18" borderId="31" xfId="0" applyFont="1" applyFill="1" applyBorder="1" applyAlignment="1">
      <alignment horizontal="center"/>
    </xf>
    <xf numFmtId="0" fontId="22" fillId="18" borderId="1" xfId="0" applyFont="1" applyFill="1" applyBorder="1" applyAlignment="1">
      <alignment horizontal="center"/>
    </xf>
    <xf numFmtId="0" fontId="22" fillId="18" borderId="27" xfId="0" applyFont="1" applyFill="1" applyBorder="1" applyAlignment="1">
      <alignment horizontal="center"/>
    </xf>
    <xf numFmtId="0" fontId="0" fillId="0" borderId="0" xfId="0" quotePrefix="1"/>
    <xf numFmtId="0" fontId="0" fillId="0" borderId="0" xfId="0" applyAlignment="1">
      <alignment horizontal="center"/>
    </xf>
    <xf numFmtId="0" fontId="44" fillId="19" borderId="0" xfId="0" applyFont="1" applyFill="1"/>
    <xf numFmtId="0" fontId="0" fillId="20" borderId="0" xfId="0" applyFill="1" applyAlignment="1">
      <alignment horizontal="center"/>
    </xf>
    <xf numFmtId="0" fontId="0" fillId="20" borderId="0" xfId="0" applyFill="1"/>
    <xf numFmtId="0" fontId="0" fillId="0" borderId="49" xfId="0" applyBorder="1"/>
    <xf numFmtId="0" fontId="0" fillId="16" borderId="0" xfId="0" applyFill="1" applyAlignment="1">
      <alignment horizontal="center"/>
    </xf>
    <xf numFmtId="0" fontId="0" fillId="16" borderId="0" xfId="0" applyFill="1"/>
    <xf numFmtId="0" fontId="0" fillId="21" borderId="0" xfId="0" applyFill="1" applyAlignment="1">
      <alignment horizontal="center"/>
    </xf>
    <xf numFmtId="16" fontId="0" fillId="21" borderId="0" xfId="0" applyNumberFormat="1" applyFill="1"/>
    <xf numFmtId="0" fontId="0" fillId="21" borderId="0" xfId="0" applyFill="1"/>
    <xf numFmtId="0" fontId="22" fillId="14" borderId="0" xfId="0" applyFont="1" applyFill="1" applyAlignment="1">
      <alignment horizontal="center"/>
    </xf>
    <xf numFmtId="0" fontId="0" fillId="22" borderId="0" xfId="0" applyFill="1" applyAlignment="1">
      <alignment horizontal="center"/>
    </xf>
    <xf numFmtId="16" fontId="0" fillId="22" borderId="0" xfId="0" applyNumberFormat="1" applyFill="1"/>
    <xf numFmtId="0" fontId="0" fillId="22" borderId="0" xfId="0" applyFill="1"/>
    <xf numFmtId="0" fontId="22" fillId="3" borderId="0" xfId="0" applyFont="1" applyFill="1" applyAlignment="1">
      <alignment horizontal="center"/>
    </xf>
    <xf numFmtId="0" fontId="1" fillId="7" borderId="0" xfId="4" applyFill="1" applyAlignment="1">
      <alignment horizontal="left"/>
    </xf>
    <xf numFmtId="0" fontId="22" fillId="11" borderId="37" xfId="0" applyFont="1" applyFill="1" applyBorder="1" applyAlignment="1">
      <alignment horizontal="center"/>
    </xf>
    <xf numFmtId="0" fontId="22" fillId="11" borderId="19" xfId="0" applyFont="1" applyFill="1" applyBorder="1" applyAlignment="1">
      <alignment horizontal="center"/>
    </xf>
    <xf numFmtId="0" fontId="1" fillId="7" borderId="0" xfId="4" quotePrefix="1" applyFill="1" applyAlignment="1">
      <alignment horizontal="center"/>
    </xf>
    <xf numFmtId="0" fontId="22" fillId="21" borderId="19" xfId="0" applyFont="1" applyFill="1" applyBorder="1" applyAlignment="1">
      <alignment horizontal="center"/>
    </xf>
    <xf numFmtId="0" fontId="22" fillId="3" borderId="48" xfId="0" applyFont="1" applyFill="1" applyBorder="1" applyAlignment="1">
      <alignment horizontal="center"/>
    </xf>
    <xf numFmtId="0" fontId="22" fillId="21" borderId="48" xfId="0" applyFont="1" applyFill="1" applyBorder="1" applyAlignment="1">
      <alignment horizontal="center"/>
    </xf>
    <xf numFmtId="0" fontId="22" fillId="3" borderId="53" xfId="0" applyFont="1" applyFill="1" applyBorder="1" applyAlignment="1">
      <alignment horizontal="center"/>
    </xf>
    <xf numFmtId="0" fontId="22" fillId="3" borderId="54" xfId="0" applyFont="1" applyFill="1" applyBorder="1" applyAlignment="1">
      <alignment horizontal="center"/>
    </xf>
    <xf numFmtId="0" fontId="22" fillId="3" borderId="55" xfId="0" applyFont="1" applyFill="1" applyBorder="1" applyAlignment="1">
      <alignment horizontal="center"/>
    </xf>
    <xf numFmtId="0" fontId="22" fillId="3" borderId="11" xfId="0" applyFont="1" applyFill="1" applyBorder="1" applyAlignment="1">
      <alignment horizontal="center"/>
    </xf>
    <xf numFmtId="0" fontId="22" fillId="18" borderId="11" xfId="0" applyFont="1" applyFill="1" applyBorder="1" applyAlignment="1">
      <alignment horizontal="center"/>
    </xf>
    <xf numFmtId="0" fontId="22" fillId="3" borderId="56" xfId="0" applyFont="1" applyFill="1" applyBorder="1" applyAlignment="1">
      <alignment horizontal="center"/>
    </xf>
    <xf numFmtId="0" fontId="0" fillId="0" borderId="0" xfId="0" applyAlignment="1">
      <alignment horizontal="right"/>
    </xf>
    <xf numFmtId="16" fontId="0" fillId="18" borderId="0" xfId="0" quotePrefix="1" applyNumberFormat="1" applyFill="1" applyAlignment="1">
      <alignment horizontal="center"/>
    </xf>
    <xf numFmtId="0" fontId="0" fillId="18" borderId="0" xfId="0" quotePrefix="1" applyFill="1" applyAlignment="1">
      <alignment horizontal="center"/>
    </xf>
    <xf numFmtId="0" fontId="0" fillId="0" borderId="0" xfId="0" quotePrefix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right"/>
    </xf>
    <xf numFmtId="0" fontId="1" fillId="0" borderId="0" xfId="4" applyAlignment="1">
      <alignment horizontal="center" wrapText="1"/>
    </xf>
    <xf numFmtId="0" fontId="11" fillId="0" borderId="0" xfId="4" applyFont="1" applyAlignment="1">
      <alignment horizontal="center" wrapText="1"/>
    </xf>
    <xf numFmtId="0" fontId="8" fillId="7" borderId="0" xfId="4" applyFont="1" applyFill="1" applyAlignment="1">
      <alignment horizontal="center" vertical="center"/>
    </xf>
    <xf numFmtId="0" fontId="3" fillId="7" borderId="0" xfId="4" applyFont="1" applyFill="1" applyAlignment="1">
      <alignment horizontal="center"/>
    </xf>
    <xf numFmtId="20" fontId="34" fillId="3" borderId="0" xfId="4" applyNumberFormat="1" applyFont="1" applyFill="1" applyAlignment="1">
      <alignment horizontal="center"/>
    </xf>
    <xf numFmtId="0" fontId="34" fillId="3" borderId="0" xfId="4" applyFont="1" applyFill="1" applyAlignment="1">
      <alignment horizontal="center"/>
    </xf>
    <xf numFmtId="20" fontId="37" fillId="3" borderId="0" xfId="4" applyNumberFormat="1" applyFont="1" applyFill="1" applyAlignment="1">
      <alignment horizontal="center"/>
    </xf>
    <xf numFmtId="0" fontId="37" fillId="3" borderId="0" xfId="4" applyFont="1" applyFill="1" applyAlignment="1">
      <alignment horizontal="center"/>
    </xf>
    <xf numFmtId="49" fontId="41" fillId="15" borderId="46" xfId="4" quotePrefix="1" applyNumberFormat="1" applyFont="1" applyFill="1" applyBorder="1" applyAlignment="1">
      <alignment horizontal="center" vertical="center"/>
    </xf>
    <xf numFmtId="49" fontId="41" fillId="15" borderId="24" xfId="4" quotePrefix="1" applyNumberFormat="1" applyFont="1" applyFill="1" applyBorder="1" applyAlignment="1">
      <alignment horizontal="center" vertical="center"/>
    </xf>
    <xf numFmtId="49" fontId="41" fillId="15" borderId="47" xfId="4" quotePrefix="1" applyNumberFormat="1" applyFont="1" applyFill="1" applyBorder="1" applyAlignment="1">
      <alignment horizontal="center" vertical="center"/>
    </xf>
    <xf numFmtId="0" fontId="1" fillId="7" borderId="3" xfId="4" applyFill="1" applyBorder="1" applyAlignment="1">
      <alignment horizontal="center"/>
    </xf>
    <xf numFmtId="49" fontId="10" fillId="15" borderId="51" xfId="4" quotePrefix="1" applyNumberFormat="1" applyFont="1" applyFill="1" applyBorder="1" applyAlignment="1">
      <alignment horizontal="center" vertical="center"/>
    </xf>
    <xf numFmtId="49" fontId="10" fillId="15" borderId="50" xfId="4" quotePrefix="1" applyNumberFormat="1" applyFont="1" applyFill="1" applyBorder="1" applyAlignment="1">
      <alignment horizontal="center" vertical="center"/>
    </xf>
    <xf numFmtId="49" fontId="10" fillId="15" borderId="52" xfId="4" quotePrefix="1" applyNumberFormat="1" applyFont="1" applyFill="1" applyBorder="1" applyAlignment="1">
      <alignment horizontal="center" vertical="center"/>
    </xf>
    <xf numFmtId="49" fontId="16" fillId="15" borderId="46" xfId="4" quotePrefix="1" applyNumberFormat="1" applyFont="1" applyFill="1" applyBorder="1" applyAlignment="1">
      <alignment horizontal="center" vertical="center"/>
    </xf>
    <xf numFmtId="49" fontId="16" fillId="15" borderId="24" xfId="4" quotePrefix="1" applyNumberFormat="1" applyFont="1" applyFill="1" applyBorder="1" applyAlignment="1">
      <alignment horizontal="center" vertical="center"/>
    </xf>
    <xf numFmtId="49" fontId="16" fillId="15" borderId="47" xfId="4" quotePrefix="1" applyNumberFormat="1" applyFont="1" applyFill="1" applyBorder="1" applyAlignment="1">
      <alignment horizontal="center" vertical="center"/>
    </xf>
    <xf numFmtId="49" fontId="10" fillId="15" borderId="46" xfId="4" quotePrefix="1" applyNumberFormat="1" applyFont="1" applyFill="1" applyBorder="1" applyAlignment="1">
      <alignment horizontal="center" vertical="center"/>
    </xf>
    <xf numFmtId="49" fontId="10" fillId="15" borderId="24" xfId="4" quotePrefix="1" applyNumberFormat="1" applyFont="1" applyFill="1" applyBorder="1" applyAlignment="1">
      <alignment horizontal="center" vertical="center"/>
    </xf>
    <xf numFmtId="49" fontId="10" fillId="15" borderId="47" xfId="4" quotePrefix="1" applyNumberFormat="1" applyFont="1" applyFill="1" applyBorder="1" applyAlignment="1">
      <alignment horizontal="center" vertical="center"/>
    </xf>
    <xf numFmtId="0" fontId="2" fillId="7" borderId="0" xfId="4" applyFont="1" applyFill="1" applyAlignment="1">
      <alignment horizontal="center"/>
    </xf>
    <xf numFmtId="0" fontId="3" fillId="0" borderId="41" xfId="4" applyFont="1" applyBorder="1" applyAlignment="1">
      <alignment horizontal="center" vertical="center" wrapText="1"/>
    </xf>
    <xf numFmtId="0" fontId="3" fillId="0" borderId="42" xfId="4" applyFont="1" applyBorder="1" applyAlignment="1">
      <alignment horizontal="center" vertical="center" wrapText="1"/>
    </xf>
    <xf numFmtId="0" fontId="3" fillId="0" borderId="43" xfId="4" applyFont="1" applyBorder="1" applyAlignment="1">
      <alignment horizontal="center" vertical="center" wrapText="1"/>
    </xf>
    <xf numFmtId="0" fontId="6" fillId="12" borderId="41" xfId="4" applyFont="1" applyFill="1" applyBorder="1" applyAlignment="1">
      <alignment horizontal="center" vertical="center"/>
    </xf>
    <xf numFmtId="0" fontId="6" fillId="12" borderId="42" xfId="4" applyFont="1" applyFill="1" applyBorder="1" applyAlignment="1">
      <alignment horizontal="center" vertical="center"/>
    </xf>
    <xf numFmtId="0" fontId="6" fillId="12" borderId="43" xfId="4" applyFont="1" applyFill="1" applyBorder="1" applyAlignment="1">
      <alignment horizontal="center" vertical="center"/>
    </xf>
    <xf numFmtId="20" fontId="5" fillId="7" borderId="44" xfId="4" applyNumberFormat="1" applyFont="1" applyFill="1" applyBorder="1" applyAlignment="1">
      <alignment horizontal="center" vertical="center"/>
    </xf>
    <xf numFmtId="20" fontId="5" fillId="7" borderId="45" xfId="4" applyNumberFormat="1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18" fontId="19" fillId="2" borderId="3" xfId="0" applyNumberFormat="1" applyFont="1" applyFill="1" applyBorder="1" applyAlignment="1">
      <alignment horizontal="center" vertical="center"/>
    </xf>
    <xf numFmtId="18" fontId="19" fillId="2" borderId="0" xfId="0" applyNumberFormat="1" applyFont="1" applyFill="1" applyAlignment="1">
      <alignment horizontal="center" vertical="center"/>
    </xf>
    <xf numFmtId="18" fontId="19" fillId="2" borderId="8" xfId="0" applyNumberFormat="1" applyFont="1" applyFill="1" applyBorder="1" applyAlignment="1">
      <alignment horizontal="center" vertical="center"/>
    </xf>
    <xf numFmtId="0" fontId="8" fillId="8" borderId="0" xfId="4" applyFont="1" applyFill="1" applyAlignment="1">
      <alignment horizontal="center"/>
    </xf>
    <xf numFmtId="0" fontId="15" fillId="8" borderId="0" xfId="4" applyFont="1" applyFill="1" applyAlignment="1">
      <alignment horizontal="center"/>
    </xf>
    <xf numFmtId="166" fontId="13" fillId="8" borderId="0" xfId="4" applyNumberFormat="1" applyFont="1" applyFill="1" applyAlignment="1">
      <alignment horizontal="center"/>
    </xf>
    <xf numFmtId="0" fontId="13" fillId="8" borderId="0" xfId="4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0" fillId="10" borderId="10" xfId="0" applyFill="1" applyBorder="1" applyAlignment="1">
      <alignment horizontal="center"/>
    </xf>
    <xf numFmtId="0" fontId="0" fillId="10" borderId="24" xfId="0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0" fontId="0" fillId="13" borderId="10" xfId="0" applyFill="1" applyBorder="1" applyAlignment="1">
      <alignment horizontal="center"/>
    </xf>
    <xf numFmtId="0" fontId="0" fillId="13" borderId="24" xfId="0" applyFill="1" applyBorder="1" applyAlignment="1">
      <alignment horizontal="center"/>
    </xf>
    <xf numFmtId="0" fontId="0" fillId="13" borderId="11" xfId="0" applyFill="1" applyBorder="1" applyAlignment="1">
      <alignment horizontal="center"/>
    </xf>
    <xf numFmtId="16" fontId="22" fillId="4" borderId="1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/>
    </xf>
    <xf numFmtId="0" fontId="0" fillId="3" borderId="24" xfId="0" applyFill="1" applyBorder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30" xfId="0" applyFill="1" applyBorder="1" applyAlignment="1">
      <alignment horizontal="center"/>
    </xf>
    <xf numFmtId="0" fontId="19" fillId="2" borderId="24" xfId="0" applyFont="1" applyFill="1" applyBorder="1" applyAlignment="1">
      <alignment horizontal="center"/>
    </xf>
    <xf numFmtId="0" fontId="45" fillId="3" borderId="0" xfId="0" applyFont="1" applyFill="1"/>
  </cellXfs>
  <cellStyles count="9">
    <cellStyle name="Currency" xfId="1" builtinId="4"/>
    <cellStyle name="Currency 2" xfId="8" xr:uid="{2408E5E5-F792-4944-B9E7-B51C16ACBE51}"/>
    <cellStyle name="Hyperlink" xfId="2" builtinId="8"/>
    <cellStyle name="Hyperlink 2" xfId="3" xr:uid="{08F5B652-D575-4CE9-863C-9F378CDD0F9B}"/>
    <cellStyle name="Normal" xfId="0" builtinId="0"/>
    <cellStyle name="Normal 2" xfId="4" xr:uid="{B0D8F26D-C37C-4B28-B6A2-47456931AF8E}"/>
    <cellStyle name="Normal 3" xfId="6" xr:uid="{E04BC43C-A5A8-4F70-A006-3DB28386F88E}"/>
    <cellStyle name="Percent" xfId="5" builtinId="5"/>
    <cellStyle name="Percent 2" xfId="7" xr:uid="{BC739ACA-63E3-4D0A-AAB3-0352D4995A6D}"/>
  </cellStyles>
  <dxfs count="60"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rgb="FFDFA9DB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  <strike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  <strike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  <strike val="0"/>
      </font>
      <fill>
        <patternFill>
          <bgColor theme="8" tint="0.59996337778862885"/>
        </patternFill>
      </fill>
    </dxf>
    <dxf>
      <font>
        <b/>
        <i val="0"/>
        <strike val="0"/>
      </font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  <strike val="0"/>
      </font>
      <fill>
        <patternFill>
          <bgColor theme="8" tint="0.59996337778862885"/>
        </patternFill>
      </fill>
    </dxf>
    <dxf>
      <font>
        <b/>
        <i val="0"/>
        <strike val="0"/>
      </font>
      <fill>
        <patternFill>
          <bgColor theme="8" tint="0.59996337778862885"/>
        </patternFill>
      </fill>
    </dxf>
    <dxf>
      <font>
        <b/>
        <i val="0"/>
        <strike val="0"/>
      </font>
      <fill>
        <patternFill>
          <bgColor theme="8" tint="0.59996337778862885"/>
        </patternFill>
      </fill>
    </dxf>
    <dxf>
      <font>
        <b/>
        <i val="0"/>
        <strike val="0"/>
      </font>
      <fill>
        <patternFill>
          <bgColor theme="8" tint="0.59996337778862885"/>
        </patternFill>
      </fill>
    </dxf>
    <dxf>
      <font>
        <b/>
        <i val="0"/>
        <strike val="0"/>
      </font>
      <fill>
        <patternFill>
          <bgColor theme="8" tint="0.59996337778862885"/>
        </patternFill>
      </fill>
    </dxf>
    <dxf>
      <font>
        <b/>
        <i val="0"/>
        <strike val="0"/>
      </font>
      <fill>
        <patternFill>
          <bgColor theme="8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FFCC"/>
      <color rgb="FFDFA9DB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</xdr:colOff>
      <xdr:row>33</xdr:row>
      <xdr:rowOff>144780</xdr:rowOff>
    </xdr:from>
    <xdr:to>
      <xdr:col>10</xdr:col>
      <xdr:colOff>777240</xdr:colOff>
      <xdr:row>38</xdr:row>
      <xdr:rowOff>83820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8F6B20-3495-6F8E-3CCE-A8C46B84EBEB}"/>
            </a:ext>
          </a:extLst>
        </xdr:cNvPr>
        <xdr:cNvSpPr/>
      </xdr:nvSpPr>
      <xdr:spPr>
        <a:xfrm>
          <a:off x="4427220" y="4747260"/>
          <a:ext cx="1623060" cy="108204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69fe0b596b38ce2/Documents/Wed2023-24VballScheduleV2nbj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ilability"/>
      <sheetName val="Results"/>
      <sheetName val="Schedule8"/>
      <sheetName val="12hr shifts"/>
      <sheetName val="Captain's Phone Numbers"/>
    </sheetNames>
    <sheetDataSet>
      <sheetData sheetId="0"/>
      <sheetData sheetId="1"/>
      <sheetData sheetId="2">
        <row r="3">
          <cell r="Q3">
            <v>3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6A8D7-7D9C-45AD-B154-1383A487154A}">
  <sheetPr>
    <pageSetUpPr fitToPage="1"/>
  </sheetPr>
  <dimension ref="A1:Q56"/>
  <sheetViews>
    <sheetView workbookViewId="0">
      <selection activeCell="L2" activeCellId="5" sqref="Q7 P6 O5 N4 M3 L2"/>
    </sheetView>
  </sheetViews>
  <sheetFormatPr defaultRowHeight="14.4" x14ac:dyDescent="0.3"/>
  <cols>
    <col min="1" max="1" width="10.6640625" bestFit="1" customWidth="1"/>
    <col min="6" max="6" width="14.88671875" bestFit="1" customWidth="1"/>
    <col min="7" max="7" width="13.6640625" bestFit="1" customWidth="1"/>
    <col min="8" max="8" width="16.6640625" bestFit="1" customWidth="1"/>
    <col min="11" max="11" width="13.6640625" bestFit="1" customWidth="1"/>
    <col min="12" max="12" width="10.5546875" bestFit="1" customWidth="1"/>
    <col min="13" max="14" width="9.33203125" bestFit="1" customWidth="1"/>
  </cols>
  <sheetData>
    <row r="1" spans="1:17" ht="15" thickBot="1" x14ac:dyDescent="0.35">
      <c r="A1" s="25" t="s">
        <v>2</v>
      </c>
      <c r="B1" s="25" t="s">
        <v>3</v>
      </c>
      <c r="C1" s="25" t="s">
        <v>32</v>
      </c>
      <c r="D1" s="25" t="s">
        <v>33</v>
      </c>
      <c r="E1" s="25" t="s">
        <v>34</v>
      </c>
      <c r="F1" s="25" t="s">
        <v>35</v>
      </c>
      <c r="J1" s="244" t="s">
        <v>36</v>
      </c>
      <c r="K1" s="245"/>
      <c r="L1" s="35" t="s">
        <v>37</v>
      </c>
      <c r="M1" s="35" t="s">
        <v>5</v>
      </c>
      <c r="N1" s="35" t="s">
        <v>38</v>
      </c>
      <c r="O1" s="35" t="s">
        <v>22</v>
      </c>
      <c r="P1" s="35" t="s">
        <v>21</v>
      </c>
      <c r="Q1" s="35" t="s">
        <v>23</v>
      </c>
    </row>
    <row r="2" spans="1:17" x14ac:dyDescent="0.3">
      <c r="A2" s="41">
        <v>44840</v>
      </c>
      <c r="B2" s="26">
        <v>0.77083333333333337</v>
      </c>
      <c r="C2" s="27" t="s">
        <v>5</v>
      </c>
      <c r="D2" s="27" t="s">
        <v>37</v>
      </c>
      <c r="E2" s="27" t="s">
        <v>1</v>
      </c>
      <c r="F2" s="28" t="str">
        <f>_xlfn.CONCAT(C2,D2)</f>
        <v>MillsWoolley</v>
      </c>
      <c r="J2" s="1" t="s">
        <v>37</v>
      </c>
      <c r="K2" s="1">
        <f t="shared" ref="K2:K7" si="0">COUNTIF($B$1:$E$34,J2)</f>
        <v>10</v>
      </c>
      <c r="L2" s="3"/>
      <c r="M2" s="1">
        <v>2</v>
      </c>
      <c r="N2" s="29">
        <v>2</v>
      </c>
      <c r="O2" s="1">
        <v>2</v>
      </c>
      <c r="P2" s="1">
        <v>2</v>
      </c>
      <c r="Q2" s="1">
        <v>2</v>
      </c>
    </row>
    <row r="3" spans="1:17" x14ac:dyDescent="0.3">
      <c r="A3" s="42">
        <v>44840</v>
      </c>
      <c r="B3" s="30">
        <v>0.8125</v>
      </c>
      <c r="C3" t="s">
        <v>21</v>
      </c>
      <c r="D3" t="s">
        <v>22</v>
      </c>
      <c r="E3" t="s">
        <v>0</v>
      </c>
      <c r="F3" s="31" t="str">
        <f t="shared" ref="F3:F34" si="1">_xlfn.CONCAT(C3,D3)</f>
        <v>BairdKilian</v>
      </c>
      <c r="J3" s="1" t="s">
        <v>5</v>
      </c>
      <c r="K3" s="1">
        <f t="shared" si="0"/>
        <v>10</v>
      </c>
      <c r="L3" s="1">
        <v>2</v>
      </c>
      <c r="M3" s="3"/>
      <c r="N3" s="1">
        <v>2</v>
      </c>
      <c r="O3" s="1">
        <v>2</v>
      </c>
      <c r="P3" s="1">
        <v>2</v>
      </c>
      <c r="Q3" s="1">
        <v>2</v>
      </c>
    </row>
    <row r="4" spans="1:17" ht="15" thickBot="1" x14ac:dyDescent="0.35">
      <c r="A4" s="43">
        <v>44840</v>
      </c>
      <c r="B4" s="32">
        <v>0.85416666666666663</v>
      </c>
      <c r="C4" s="33" t="s">
        <v>38</v>
      </c>
      <c r="D4" s="33" t="s">
        <v>23</v>
      </c>
      <c r="E4" s="33" t="s">
        <v>1</v>
      </c>
      <c r="F4" s="34" t="str">
        <f t="shared" si="1"/>
        <v>DoolanIrvine</v>
      </c>
      <c r="J4" s="1" t="s">
        <v>38</v>
      </c>
      <c r="K4" s="1">
        <f t="shared" si="0"/>
        <v>10</v>
      </c>
      <c r="L4" s="1">
        <v>2</v>
      </c>
      <c r="M4" s="1">
        <v>2</v>
      </c>
      <c r="N4" s="3"/>
      <c r="O4" s="1">
        <v>2</v>
      </c>
      <c r="P4" s="1">
        <v>2</v>
      </c>
      <c r="Q4" s="1">
        <v>2</v>
      </c>
    </row>
    <row r="5" spans="1:17" x14ac:dyDescent="0.3">
      <c r="A5" s="41">
        <v>44847</v>
      </c>
      <c r="B5" s="26">
        <v>0.77083333333333337</v>
      </c>
      <c r="C5" s="27" t="s">
        <v>38</v>
      </c>
      <c r="D5" s="27" t="s">
        <v>5</v>
      </c>
      <c r="E5" s="27" t="s">
        <v>0</v>
      </c>
      <c r="F5" s="28" t="str">
        <f t="shared" si="1"/>
        <v>DoolanMills</v>
      </c>
      <c r="J5" s="1" t="s">
        <v>22</v>
      </c>
      <c r="K5" s="1">
        <f t="shared" si="0"/>
        <v>10</v>
      </c>
      <c r="L5" s="1">
        <v>2</v>
      </c>
      <c r="M5" s="1">
        <v>2</v>
      </c>
      <c r="N5" s="1">
        <v>2</v>
      </c>
      <c r="O5" s="3"/>
      <c r="P5" s="1">
        <v>2</v>
      </c>
      <c r="Q5" s="1">
        <v>2</v>
      </c>
    </row>
    <row r="6" spans="1:17" x14ac:dyDescent="0.3">
      <c r="A6" s="42">
        <v>44847</v>
      </c>
      <c r="B6" s="30">
        <v>0.8125</v>
      </c>
      <c r="C6" t="s">
        <v>22</v>
      </c>
      <c r="D6" t="s">
        <v>23</v>
      </c>
      <c r="E6" t="s">
        <v>1</v>
      </c>
      <c r="F6" s="31" t="str">
        <f t="shared" si="1"/>
        <v>KilianIrvine</v>
      </c>
      <c r="J6" s="1" t="s">
        <v>21</v>
      </c>
      <c r="K6" s="1">
        <f t="shared" si="0"/>
        <v>10</v>
      </c>
      <c r="L6" s="1">
        <v>2</v>
      </c>
      <c r="M6" s="1">
        <v>2</v>
      </c>
      <c r="N6" s="1">
        <v>2</v>
      </c>
      <c r="O6" s="1">
        <v>2</v>
      </c>
      <c r="P6" s="3"/>
      <c r="Q6" s="1">
        <v>2</v>
      </c>
    </row>
    <row r="7" spans="1:17" ht="15" thickBot="1" x14ac:dyDescent="0.35">
      <c r="A7" s="43">
        <v>44847</v>
      </c>
      <c r="B7" s="32">
        <v>0.85416666666666663</v>
      </c>
      <c r="C7" s="33" t="s">
        <v>37</v>
      </c>
      <c r="D7" s="33" t="s">
        <v>21</v>
      </c>
      <c r="E7" s="33" t="s">
        <v>0</v>
      </c>
      <c r="F7" s="34" t="str">
        <f t="shared" si="1"/>
        <v>WoolleyBaird</v>
      </c>
      <c r="J7" s="1" t="s">
        <v>23</v>
      </c>
      <c r="K7" s="1">
        <f t="shared" si="0"/>
        <v>10</v>
      </c>
      <c r="L7" s="1">
        <v>1</v>
      </c>
      <c r="M7" s="1">
        <v>2</v>
      </c>
      <c r="N7" s="1">
        <v>2</v>
      </c>
      <c r="O7" s="1">
        <v>2</v>
      </c>
      <c r="P7" s="1">
        <v>2</v>
      </c>
      <c r="Q7" s="3"/>
    </row>
    <row r="8" spans="1:17" x14ac:dyDescent="0.3">
      <c r="A8" s="41">
        <v>44854</v>
      </c>
      <c r="B8" s="26">
        <v>0.77083333333333337</v>
      </c>
      <c r="C8" s="27" t="s">
        <v>21</v>
      </c>
      <c r="D8" s="27" t="s">
        <v>5</v>
      </c>
      <c r="E8" s="27" t="s">
        <v>1</v>
      </c>
      <c r="F8" s="28" t="str">
        <f t="shared" si="1"/>
        <v>BairdMills</v>
      </c>
    </row>
    <row r="9" spans="1:17" x14ac:dyDescent="0.3">
      <c r="A9" s="42">
        <v>44854</v>
      </c>
      <c r="B9" s="30">
        <v>0.8125</v>
      </c>
      <c r="C9" t="s">
        <v>23</v>
      </c>
      <c r="D9" t="s">
        <v>37</v>
      </c>
      <c r="E9" t="s">
        <v>0</v>
      </c>
      <c r="F9" s="31" t="str">
        <f t="shared" si="1"/>
        <v>IrvineWoolley</v>
      </c>
    </row>
    <row r="10" spans="1:17" ht="15" thickBot="1" x14ac:dyDescent="0.35">
      <c r="A10" s="43">
        <v>44854</v>
      </c>
      <c r="B10" s="32">
        <v>0.85416666666666663</v>
      </c>
      <c r="C10" s="33" t="s">
        <v>22</v>
      </c>
      <c r="D10" s="33" t="s">
        <v>38</v>
      </c>
      <c r="E10" s="33" t="s">
        <v>1</v>
      </c>
      <c r="F10" s="34" t="str">
        <f t="shared" si="1"/>
        <v>KilianDoolan</v>
      </c>
    </row>
    <row r="11" spans="1:17" x14ac:dyDescent="0.3">
      <c r="A11" s="41">
        <v>44861</v>
      </c>
      <c r="B11" s="26">
        <v>0.77083333333333337</v>
      </c>
      <c r="C11" s="27" t="s">
        <v>5</v>
      </c>
      <c r="D11" s="27" t="s">
        <v>23</v>
      </c>
      <c r="E11" s="27" t="s">
        <v>0</v>
      </c>
      <c r="F11" s="28" t="str">
        <f t="shared" si="1"/>
        <v>MillsIrvine</v>
      </c>
    </row>
    <row r="12" spans="1:17" x14ac:dyDescent="0.3">
      <c r="A12" s="42">
        <v>44861</v>
      </c>
      <c r="B12" s="30">
        <v>0.8125</v>
      </c>
      <c r="C12" t="s">
        <v>37</v>
      </c>
      <c r="D12" t="s">
        <v>22</v>
      </c>
      <c r="E12" t="s">
        <v>1</v>
      </c>
      <c r="F12" s="31" t="str">
        <f t="shared" si="1"/>
        <v>WoolleyKilian</v>
      </c>
    </row>
    <row r="13" spans="1:17" ht="15" thickBot="1" x14ac:dyDescent="0.35">
      <c r="A13" s="43">
        <v>44861</v>
      </c>
      <c r="B13" s="32">
        <v>0.85416666666666663</v>
      </c>
      <c r="C13" s="33" t="s">
        <v>21</v>
      </c>
      <c r="D13" s="33" t="s">
        <v>38</v>
      </c>
      <c r="E13" s="33" t="s">
        <v>0</v>
      </c>
      <c r="F13" s="34" t="str">
        <f t="shared" si="1"/>
        <v>BairdDoolan</v>
      </c>
    </row>
    <row r="14" spans="1:17" x14ac:dyDescent="0.3">
      <c r="A14" s="41">
        <v>44868</v>
      </c>
      <c r="B14" s="26">
        <v>0.77083333333333337</v>
      </c>
      <c r="C14" s="27" t="s">
        <v>23</v>
      </c>
      <c r="D14" s="27" t="s">
        <v>21</v>
      </c>
      <c r="E14" s="27" t="s">
        <v>1</v>
      </c>
      <c r="F14" s="28" t="str">
        <f t="shared" si="1"/>
        <v>IrvineBaird</v>
      </c>
      <c r="J14" s="36" t="s">
        <v>43</v>
      </c>
      <c r="K14" s="37" t="s">
        <v>44</v>
      </c>
      <c r="L14" s="36" t="s">
        <v>40</v>
      </c>
      <c r="M14" s="37" t="s">
        <v>41</v>
      </c>
      <c r="N14" s="21" t="s">
        <v>42</v>
      </c>
      <c r="O14" s="39" t="s">
        <v>45</v>
      </c>
    </row>
    <row r="15" spans="1:17" x14ac:dyDescent="0.3">
      <c r="A15" s="42">
        <v>44868</v>
      </c>
      <c r="B15" s="30">
        <v>0.8125</v>
      </c>
      <c r="C15" t="s">
        <v>22</v>
      </c>
      <c r="D15" t="s">
        <v>5</v>
      </c>
      <c r="E15" t="s">
        <v>0</v>
      </c>
      <c r="F15" s="31" t="str">
        <f t="shared" si="1"/>
        <v>KilianMills</v>
      </c>
      <c r="J15" s="1" t="s">
        <v>22</v>
      </c>
      <c r="K15" s="1"/>
      <c r="L15" s="1"/>
      <c r="M15" s="1"/>
      <c r="N15" s="38" t="e">
        <f t="shared" ref="N15:N20" si="2">L15/K15</f>
        <v>#DIV/0!</v>
      </c>
      <c r="O15" s="1"/>
    </row>
    <row r="16" spans="1:17" ht="15" thickBot="1" x14ac:dyDescent="0.35">
      <c r="A16" s="43">
        <v>44868</v>
      </c>
      <c r="B16" s="32">
        <v>0.85416666666666663</v>
      </c>
      <c r="C16" s="33" t="s">
        <v>38</v>
      </c>
      <c r="D16" s="33" t="s">
        <v>37</v>
      </c>
      <c r="E16" s="33" t="s">
        <v>1</v>
      </c>
      <c r="F16" s="34" t="str">
        <f t="shared" si="1"/>
        <v>DoolanWoolley</v>
      </c>
      <c r="J16" s="1" t="s">
        <v>21</v>
      </c>
      <c r="K16" s="1"/>
      <c r="L16" s="1"/>
      <c r="M16" s="1"/>
      <c r="N16" s="38" t="e">
        <f t="shared" si="2"/>
        <v>#DIV/0!</v>
      </c>
      <c r="O16" s="1"/>
    </row>
    <row r="17" spans="1:15" x14ac:dyDescent="0.3">
      <c r="A17" s="41">
        <v>44875</v>
      </c>
      <c r="B17" s="26">
        <v>0.77083333333333337</v>
      </c>
      <c r="C17" s="27" t="s">
        <v>5</v>
      </c>
      <c r="D17" s="27" t="s">
        <v>23</v>
      </c>
      <c r="E17" s="27" t="s">
        <v>1</v>
      </c>
      <c r="F17" s="28" t="str">
        <f t="shared" si="1"/>
        <v>MillsIrvine</v>
      </c>
      <c r="J17" s="1" t="s">
        <v>37</v>
      </c>
      <c r="K17" s="1"/>
      <c r="L17" s="1"/>
      <c r="M17" s="1"/>
      <c r="N17" s="38" t="e">
        <f t="shared" si="2"/>
        <v>#DIV/0!</v>
      </c>
      <c r="O17" s="1"/>
    </row>
    <row r="18" spans="1:15" x14ac:dyDescent="0.3">
      <c r="A18" s="42">
        <v>44875</v>
      </c>
      <c r="B18" s="30">
        <v>0.8125</v>
      </c>
      <c r="C18" t="s">
        <v>22</v>
      </c>
      <c r="D18" t="s">
        <v>38</v>
      </c>
      <c r="E18" t="s">
        <v>0</v>
      </c>
      <c r="F18" s="31" t="str">
        <f t="shared" si="1"/>
        <v>KilianDoolan</v>
      </c>
      <c r="J18" s="1" t="s">
        <v>5</v>
      </c>
      <c r="K18" s="1"/>
      <c r="L18" s="1"/>
      <c r="M18" s="1"/>
      <c r="N18" s="38" t="e">
        <f t="shared" si="2"/>
        <v>#DIV/0!</v>
      </c>
      <c r="O18" s="1"/>
    </row>
    <row r="19" spans="1:15" ht="15" thickBot="1" x14ac:dyDescent="0.35">
      <c r="A19" s="43">
        <v>44875</v>
      </c>
      <c r="B19" s="32">
        <v>0.85416666666666663</v>
      </c>
      <c r="C19" s="33" t="s">
        <v>37</v>
      </c>
      <c r="D19" s="33" t="s">
        <v>21</v>
      </c>
      <c r="E19" s="33" t="s">
        <v>1</v>
      </c>
      <c r="F19" s="34" t="str">
        <f t="shared" si="1"/>
        <v>WoolleyBaird</v>
      </c>
      <c r="J19" s="1" t="s">
        <v>38</v>
      </c>
      <c r="K19" s="1"/>
      <c r="L19" s="1"/>
      <c r="M19" s="1"/>
      <c r="N19" s="38" t="e">
        <f t="shared" si="2"/>
        <v>#DIV/0!</v>
      </c>
      <c r="O19" s="1"/>
    </row>
    <row r="20" spans="1:15" x14ac:dyDescent="0.3">
      <c r="A20" s="41">
        <v>44882</v>
      </c>
      <c r="B20" s="26">
        <v>0.77083333333333337</v>
      </c>
      <c r="C20" s="27" t="s">
        <v>21</v>
      </c>
      <c r="D20" s="27" t="s">
        <v>38</v>
      </c>
      <c r="E20" s="27" t="s">
        <v>0</v>
      </c>
      <c r="F20" s="28" t="str">
        <f t="shared" si="1"/>
        <v>BairdDoolan</v>
      </c>
      <c r="J20" s="1" t="s">
        <v>23</v>
      </c>
      <c r="K20" s="1"/>
      <c r="L20" s="1"/>
      <c r="M20" s="1"/>
      <c r="N20" s="38" t="e">
        <f t="shared" si="2"/>
        <v>#DIV/0!</v>
      </c>
      <c r="O20" s="1"/>
    </row>
    <row r="21" spans="1:15" x14ac:dyDescent="0.3">
      <c r="A21" s="42">
        <v>44882</v>
      </c>
      <c r="B21" s="30">
        <v>0.8125</v>
      </c>
      <c r="C21" t="s">
        <v>23</v>
      </c>
      <c r="D21" t="s">
        <v>22</v>
      </c>
      <c r="E21" t="s">
        <v>0</v>
      </c>
      <c r="F21" s="31" t="str">
        <f t="shared" si="1"/>
        <v>IrvineKilian</v>
      </c>
    </row>
    <row r="22" spans="1:15" ht="15" thickBot="1" x14ac:dyDescent="0.35">
      <c r="A22" s="43">
        <v>44882</v>
      </c>
      <c r="B22" s="32">
        <v>0.85416666666666663</v>
      </c>
      <c r="C22" s="33" t="s">
        <v>5</v>
      </c>
      <c r="D22" s="33" t="s">
        <v>37</v>
      </c>
      <c r="E22" s="33" t="s">
        <v>1</v>
      </c>
      <c r="F22" s="34" t="str">
        <f t="shared" si="1"/>
        <v>MillsWoolley</v>
      </c>
    </row>
    <row r="23" spans="1:15" x14ac:dyDescent="0.3">
      <c r="A23" s="40">
        <v>44889</v>
      </c>
      <c r="B23" s="246" t="s">
        <v>39</v>
      </c>
      <c r="C23" s="246"/>
      <c r="D23" s="246"/>
      <c r="E23" s="246"/>
      <c r="F23" s="246"/>
    </row>
    <row r="24" spans="1:15" x14ac:dyDescent="0.3">
      <c r="A24" s="40">
        <v>44889</v>
      </c>
      <c r="B24" s="247"/>
      <c r="C24" s="247"/>
      <c r="D24" s="247"/>
      <c r="E24" s="247"/>
      <c r="F24" s="247"/>
    </row>
    <row r="25" spans="1:15" ht="15" thickBot="1" x14ac:dyDescent="0.35">
      <c r="A25" s="40">
        <v>44889</v>
      </c>
      <c r="B25" s="248"/>
      <c r="C25" s="248"/>
      <c r="D25" s="248"/>
      <c r="E25" s="248"/>
      <c r="F25" s="248"/>
    </row>
    <row r="26" spans="1:15" x14ac:dyDescent="0.3">
      <c r="A26" s="41">
        <v>44896</v>
      </c>
      <c r="B26" s="26">
        <v>0.77083333333333337</v>
      </c>
      <c r="C26" s="27" t="s">
        <v>37</v>
      </c>
      <c r="D26" s="27" t="s">
        <v>22</v>
      </c>
      <c r="E26" s="27" t="s">
        <v>0</v>
      </c>
      <c r="F26" s="28" t="str">
        <f t="shared" si="1"/>
        <v>WoolleyKilian</v>
      </c>
    </row>
    <row r="27" spans="1:15" x14ac:dyDescent="0.3">
      <c r="A27" s="42">
        <v>44896</v>
      </c>
      <c r="B27" s="30">
        <v>0.8125</v>
      </c>
      <c r="C27" t="s">
        <v>38</v>
      </c>
      <c r="D27" t="s">
        <v>23</v>
      </c>
      <c r="E27" t="s">
        <v>1</v>
      </c>
      <c r="F27" s="31" t="str">
        <f t="shared" si="1"/>
        <v>DoolanIrvine</v>
      </c>
    </row>
    <row r="28" spans="1:15" ht="15" thickBot="1" x14ac:dyDescent="0.35">
      <c r="A28" s="43">
        <v>44896</v>
      </c>
      <c r="B28" s="32">
        <v>0.85416666666666663</v>
      </c>
      <c r="C28" s="33" t="s">
        <v>21</v>
      </c>
      <c r="D28" s="33" t="s">
        <v>5</v>
      </c>
      <c r="E28" s="33" t="s">
        <v>0</v>
      </c>
      <c r="F28" s="34" t="str">
        <f t="shared" si="1"/>
        <v>BairdMills</v>
      </c>
    </row>
    <row r="29" spans="1:15" x14ac:dyDescent="0.3">
      <c r="A29" s="41">
        <v>44903</v>
      </c>
      <c r="B29" s="26">
        <v>0.77083333333333337</v>
      </c>
      <c r="C29" s="27" t="s">
        <v>22</v>
      </c>
      <c r="D29" s="27" t="s">
        <v>5</v>
      </c>
      <c r="E29" s="27" t="s">
        <v>1</v>
      </c>
      <c r="F29" s="28" t="str">
        <f t="shared" si="1"/>
        <v>KilianMills</v>
      </c>
    </row>
    <row r="30" spans="1:15" x14ac:dyDescent="0.3">
      <c r="A30" s="42">
        <v>44903</v>
      </c>
      <c r="B30" s="30">
        <v>0.8125</v>
      </c>
      <c r="C30" t="s">
        <v>23</v>
      </c>
      <c r="D30" t="s">
        <v>21</v>
      </c>
      <c r="E30" t="s">
        <v>0</v>
      </c>
      <c r="F30" s="31" t="str">
        <f t="shared" si="1"/>
        <v>IrvineBaird</v>
      </c>
    </row>
    <row r="31" spans="1:15" ht="15" thickBot="1" x14ac:dyDescent="0.35">
      <c r="A31" s="43">
        <v>44903</v>
      </c>
      <c r="B31" s="32">
        <v>0.85416666666666663</v>
      </c>
      <c r="C31" s="33" t="s">
        <v>38</v>
      </c>
      <c r="D31" s="33" t="s">
        <v>37</v>
      </c>
      <c r="E31" s="33" t="s">
        <v>1</v>
      </c>
      <c r="F31" s="34" t="str">
        <f t="shared" si="1"/>
        <v>DoolanWoolley</v>
      </c>
    </row>
    <row r="32" spans="1:15" x14ac:dyDescent="0.3">
      <c r="A32" s="41">
        <v>44910</v>
      </c>
      <c r="B32" s="26">
        <v>0.77083333333333337</v>
      </c>
      <c r="C32" s="27" t="s">
        <v>21</v>
      </c>
      <c r="D32" s="27" t="s">
        <v>22</v>
      </c>
      <c r="E32" s="27" t="s">
        <v>1</v>
      </c>
      <c r="F32" s="28" t="str">
        <f t="shared" si="1"/>
        <v>BairdKilian</v>
      </c>
    </row>
    <row r="33" spans="1:6" x14ac:dyDescent="0.3">
      <c r="A33" s="42">
        <v>44910</v>
      </c>
      <c r="B33" s="30">
        <v>0.8125</v>
      </c>
      <c r="C33" t="s">
        <v>5</v>
      </c>
      <c r="D33" t="s">
        <v>38</v>
      </c>
      <c r="E33" t="s">
        <v>0</v>
      </c>
      <c r="F33" s="31" t="str">
        <f t="shared" si="1"/>
        <v>MillsDoolan</v>
      </c>
    </row>
    <row r="34" spans="1:6" ht="15" thickBot="1" x14ac:dyDescent="0.35">
      <c r="A34" s="43">
        <v>44910</v>
      </c>
      <c r="B34" s="32">
        <v>0.85416666666666663</v>
      </c>
      <c r="C34" s="33" t="s">
        <v>37</v>
      </c>
      <c r="D34" s="33" t="s">
        <v>23</v>
      </c>
      <c r="E34" s="33" t="s">
        <v>0</v>
      </c>
      <c r="F34" s="34" t="str">
        <f t="shared" si="1"/>
        <v>WoolleyIrvine</v>
      </c>
    </row>
    <row r="39" spans="1:6" x14ac:dyDescent="0.3">
      <c r="A39" s="22"/>
    </row>
    <row r="45" spans="1:6" ht="15" customHeight="1" x14ac:dyDescent="0.3">
      <c r="A45" s="23"/>
      <c r="B45" s="24"/>
      <c r="C45" s="24"/>
      <c r="D45" s="24"/>
    </row>
    <row r="46" spans="1:6" ht="15" customHeight="1" x14ac:dyDescent="0.3">
      <c r="A46" s="24"/>
      <c r="B46" s="24"/>
      <c r="C46" s="24"/>
      <c r="D46" s="24"/>
    </row>
    <row r="47" spans="1:6" ht="15" customHeight="1" x14ac:dyDescent="0.3">
      <c r="A47" s="24"/>
      <c r="B47" s="24"/>
      <c r="C47" s="24"/>
      <c r="D47" s="24"/>
    </row>
    <row r="48" spans="1:6" ht="15" customHeight="1" x14ac:dyDescent="0.3">
      <c r="A48" s="24"/>
      <c r="B48" s="24"/>
      <c r="C48" s="24"/>
      <c r="D48" s="24"/>
    </row>
    <row r="49" spans="1:4" ht="15" customHeight="1" x14ac:dyDescent="0.3">
      <c r="A49" s="24"/>
      <c r="B49" s="24"/>
      <c r="C49" s="24"/>
      <c r="D49" s="24"/>
    </row>
    <row r="50" spans="1:4" x14ac:dyDescent="0.3">
      <c r="A50" s="22"/>
    </row>
    <row r="56" spans="1:4" x14ac:dyDescent="0.3">
      <c r="A56" s="22"/>
    </row>
  </sheetData>
  <mergeCells count="2">
    <mergeCell ref="J1:K1"/>
    <mergeCell ref="B23:F25"/>
  </mergeCells>
  <conditionalFormatting sqref="C1:D22 C26:D34">
    <cfRule type="cellIs" dxfId="59" priority="1" operator="equal">
      <formula>"Irvine"</formula>
    </cfRule>
    <cfRule type="cellIs" dxfId="58" priority="2" operator="equal">
      <formula>"Baird"</formula>
    </cfRule>
    <cfRule type="cellIs" dxfId="57" priority="3" operator="equal">
      <formula>"Killian"</formula>
    </cfRule>
    <cfRule type="cellIs" dxfId="56" priority="4" operator="equal">
      <formula>"Doolan"</formula>
    </cfRule>
    <cfRule type="cellIs" dxfId="55" priority="5" operator="equal">
      <formula>"Woolley"</formula>
    </cfRule>
    <cfRule type="cellIs" dxfId="54" priority="6" operator="equal">
      <formula>"Mills"</formula>
    </cfRule>
  </conditionalFormatting>
  <pageMargins left="0.7" right="0.7" top="0.75" bottom="0.75" header="0.3" footer="0.3"/>
  <pageSetup scale="7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778B4-F138-49C9-B774-094CFF4C49C7}">
  <dimension ref="A1:BP86"/>
  <sheetViews>
    <sheetView tabSelected="1" zoomScaleNormal="100" workbookViewId="0">
      <selection activeCell="O3" sqref="O3:Q3"/>
    </sheetView>
  </sheetViews>
  <sheetFormatPr defaultRowHeight="13.2" x14ac:dyDescent="0.25"/>
  <cols>
    <col min="1" max="2" width="2.77734375" style="54" customWidth="1"/>
    <col min="3" max="3" width="9.109375" style="54" customWidth="1"/>
    <col min="4" max="5" width="12.6640625" style="54" customWidth="1"/>
    <col min="6" max="6" width="0.88671875" style="54" customWidth="1"/>
    <col min="7" max="7" width="12.6640625" style="54" customWidth="1"/>
    <col min="8" max="8" width="13" style="54" customWidth="1"/>
    <col min="9" max="9" width="0.88671875" style="54" customWidth="1"/>
    <col min="10" max="11" width="12.6640625" style="54" customWidth="1"/>
    <col min="12" max="12" width="2.33203125" style="54" customWidth="1"/>
    <col min="13" max="13" width="1.77734375" style="54" customWidth="1"/>
    <col min="14" max="14" width="0.88671875" style="54" customWidth="1"/>
    <col min="15" max="17" width="6.33203125" style="54" customWidth="1"/>
    <col min="18" max="18" width="2.6640625" style="86" customWidth="1"/>
    <col min="19" max="19" width="6.6640625" style="86" customWidth="1"/>
    <col min="20" max="20" width="3.6640625" style="86" customWidth="1"/>
    <col min="21" max="21" width="6.6640625" style="86" customWidth="1"/>
    <col min="22" max="22" width="3.6640625" style="86" customWidth="1"/>
    <col min="23" max="23" width="6.6640625" style="86" customWidth="1"/>
    <col min="24" max="24" width="3.6640625" style="86" customWidth="1"/>
    <col min="25" max="25" width="6.6640625" style="86" customWidth="1"/>
    <col min="26" max="26" width="3.6640625" style="86" customWidth="1"/>
    <col min="27" max="27" width="6.6640625" style="86" customWidth="1"/>
    <col min="28" max="28" width="3.6640625" style="86" customWidth="1"/>
    <col min="29" max="29" width="6.6640625" style="86" customWidth="1"/>
    <col min="30" max="30" width="3.6640625" style="86" customWidth="1"/>
    <col min="31" max="31" width="6.6640625" style="86" customWidth="1"/>
    <col min="32" max="32" width="3.6640625" style="86" customWidth="1"/>
    <col min="33" max="33" width="6.6640625" style="86" customWidth="1"/>
    <col min="34" max="34" width="3.6640625" style="86" customWidth="1"/>
    <col min="35" max="35" width="6.6640625" style="86" customWidth="1"/>
    <col min="36" max="36" width="3.6640625" style="86" customWidth="1"/>
    <col min="37" max="37" width="6.6640625" style="86" customWidth="1"/>
    <col min="38" max="38" width="3.6640625" style="86" customWidth="1"/>
    <col min="39" max="39" width="6.6640625" style="86" customWidth="1"/>
    <col min="40" max="40" width="3.6640625" style="86" customWidth="1"/>
    <col min="41" max="41" width="6.6640625" style="86" customWidth="1"/>
    <col min="42" max="42" width="3.6640625" style="86" customWidth="1"/>
    <col min="43" max="43" width="6.6640625" style="86" customWidth="1"/>
    <col min="44" max="44" width="3.6640625" style="86" customWidth="1"/>
    <col min="45" max="45" width="6.6640625" style="86" customWidth="1"/>
    <col min="46" max="46" width="3.6640625" style="86" customWidth="1"/>
    <col min="47" max="47" width="6.6640625" style="86" customWidth="1"/>
    <col min="48" max="48" width="3.6640625" style="86" customWidth="1"/>
    <col min="49" max="49" width="6.6640625" style="86" customWidth="1"/>
    <col min="50" max="50" width="3.6640625" style="86" customWidth="1"/>
    <col min="51" max="51" width="6.6640625" style="86" customWidth="1"/>
    <col min="52" max="52" width="3.6640625" style="86" customWidth="1"/>
    <col min="53" max="53" width="6.6640625" style="86" customWidth="1"/>
    <col min="54" max="54" width="3.6640625" style="86" customWidth="1"/>
    <col min="55" max="55" width="6.6640625" style="86" customWidth="1"/>
    <col min="56" max="56" width="3.6640625" style="86" customWidth="1"/>
    <col min="57" max="57" width="6.6640625" style="86" customWidth="1"/>
    <col min="58" max="59" width="9.109375" style="77" customWidth="1"/>
    <col min="60" max="16384" width="8.88671875" style="54"/>
  </cols>
  <sheetData>
    <row r="1" spans="1:68" ht="39" customHeight="1" thickBot="1" x14ac:dyDescent="0.55000000000000004">
      <c r="A1" s="51"/>
      <c r="B1" s="51"/>
      <c r="C1" s="235" t="s">
        <v>205</v>
      </c>
      <c r="D1" s="235"/>
      <c r="E1" s="235"/>
      <c r="F1" s="235"/>
      <c r="G1" s="235"/>
      <c r="H1" s="235"/>
      <c r="I1" s="235"/>
      <c r="J1" s="235"/>
      <c r="K1" s="235"/>
      <c r="L1" s="52"/>
      <c r="M1" s="52"/>
      <c r="N1" s="52"/>
      <c r="O1" s="236" t="s">
        <v>86</v>
      </c>
      <c r="P1" s="237"/>
      <c r="Q1" s="238"/>
      <c r="R1" s="85"/>
      <c r="T1" s="87"/>
      <c r="U1" s="88" t="s">
        <v>135</v>
      </c>
      <c r="V1" s="89"/>
      <c r="AB1" s="87"/>
      <c r="AP1" s="87"/>
      <c r="AQ1" s="89"/>
      <c r="AR1" s="87"/>
      <c r="AT1" s="87"/>
      <c r="AU1" s="89"/>
      <c r="AV1" s="89"/>
      <c r="AZ1" s="89"/>
      <c r="BB1" s="87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</row>
    <row r="2" spans="1:68" ht="5.25" customHeight="1" thickBot="1" x14ac:dyDescent="0.8">
      <c r="A2" s="51"/>
      <c r="B2" s="51"/>
      <c r="C2" s="55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6"/>
      <c r="P2" s="56"/>
      <c r="Q2" s="56"/>
      <c r="R2" s="85"/>
      <c r="T2" s="87"/>
      <c r="U2" s="89"/>
      <c r="V2" s="89"/>
      <c r="AB2" s="87"/>
      <c r="AP2" s="87"/>
      <c r="AQ2" s="89"/>
      <c r="AR2" s="87"/>
      <c r="AT2" s="87"/>
      <c r="AU2" s="89"/>
      <c r="AV2" s="89"/>
      <c r="AZ2" s="89"/>
      <c r="BB2" s="87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</row>
    <row r="3" spans="1:68" s="62" customFormat="1" ht="22.05" customHeight="1" thickTop="1" thickBot="1" x14ac:dyDescent="0.3">
      <c r="A3" s="57"/>
      <c r="B3" s="57"/>
      <c r="C3" s="58"/>
      <c r="D3" s="242">
        <v>0.29166666666666669</v>
      </c>
      <c r="E3" s="243"/>
      <c r="F3" s="105"/>
      <c r="G3" s="242">
        <v>0.33333333333333331</v>
      </c>
      <c r="H3" s="243"/>
      <c r="I3" s="107"/>
      <c r="J3" s="242">
        <v>0.375</v>
      </c>
      <c r="K3" s="243"/>
      <c r="L3" s="58"/>
      <c r="M3" s="58"/>
      <c r="N3" s="58"/>
      <c r="O3" s="239">
        <v>0</v>
      </c>
      <c r="P3" s="240"/>
      <c r="Q3" s="241"/>
      <c r="R3" s="90"/>
      <c r="S3" s="220">
        <f>D3</f>
        <v>0.29166666666666669</v>
      </c>
      <c r="T3" s="221"/>
      <c r="U3" s="221"/>
      <c r="V3" s="103"/>
      <c r="W3" s="220">
        <f>E3</f>
        <v>0</v>
      </c>
      <c r="X3" s="221"/>
      <c r="Y3" s="221"/>
      <c r="Z3" s="102"/>
      <c r="AA3" s="220">
        <f>G3</f>
        <v>0.33333333333333331</v>
      </c>
      <c r="AB3" s="221"/>
      <c r="AC3" s="221"/>
      <c r="AD3" s="103"/>
      <c r="AE3" s="220">
        <f>H3</f>
        <v>0</v>
      </c>
      <c r="AF3" s="221"/>
      <c r="AG3" s="221"/>
      <c r="AH3" s="103"/>
      <c r="AI3" s="220">
        <f>J3</f>
        <v>0.375</v>
      </c>
      <c r="AJ3" s="221"/>
      <c r="AK3" s="221"/>
      <c r="AL3" s="103"/>
      <c r="AM3" s="220">
        <f>K3</f>
        <v>0</v>
      </c>
      <c r="AN3" s="221"/>
      <c r="AO3" s="221"/>
      <c r="AP3" s="59"/>
      <c r="AQ3" s="60"/>
      <c r="AR3" s="59"/>
      <c r="AS3" s="60"/>
      <c r="AT3" s="60"/>
      <c r="AU3" s="60"/>
      <c r="AV3" s="59"/>
      <c r="AW3" s="60"/>
      <c r="AX3" s="60"/>
      <c r="AY3" s="60"/>
      <c r="AZ3" s="59"/>
      <c r="BA3" s="59"/>
      <c r="BB3" s="59"/>
      <c r="BC3" s="59"/>
      <c r="BD3" s="59"/>
      <c r="BE3" s="60"/>
      <c r="BF3" s="59"/>
      <c r="BG3" s="61"/>
      <c r="BH3" s="61">
        <v>1</v>
      </c>
      <c r="BI3" s="61">
        <v>2</v>
      </c>
      <c r="BJ3" s="61">
        <v>3</v>
      </c>
      <c r="BK3" s="61">
        <v>4</v>
      </c>
      <c r="BL3" s="61">
        <v>5</v>
      </c>
      <c r="BM3" s="61">
        <v>6</v>
      </c>
      <c r="BN3" s="61">
        <v>7</v>
      </c>
      <c r="BO3" s="61">
        <v>8</v>
      </c>
      <c r="BP3" s="61">
        <v>9</v>
      </c>
    </row>
    <row r="4" spans="1:68" ht="19.95" customHeight="1" thickBot="1" x14ac:dyDescent="0.45">
      <c r="A4" s="51"/>
      <c r="B4" s="51"/>
      <c r="C4" s="122" t="s">
        <v>94</v>
      </c>
      <c r="D4" s="150" t="s">
        <v>84</v>
      </c>
      <c r="E4" s="151" t="s">
        <v>85</v>
      </c>
      <c r="F4" s="152"/>
      <c r="G4" s="150" t="s">
        <v>84</v>
      </c>
      <c r="H4" s="151" t="s">
        <v>85</v>
      </c>
      <c r="I4" s="152"/>
      <c r="J4" s="150" t="s">
        <v>84</v>
      </c>
      <c r="K4" s="151" t="s">
        <v>85</v>
      </c>
      <c r="L4" s="52"/>
      <c r="M4" s="52"/>
      <c r="N4" s="52"/>
      <c r="O4" s="225"/>
      <c r="P4" s="225"/>
      <c r="Q4" s="225"/>
      <c r="R4" s="91"/>
      <c r="S4" s="220" t="str">
        <f>D4</f>
        <v>court 1</v>
      </c>
      <c r="T4" s="221"/>
      <c r="U4" s="221"/>
      <c r="V4" s="103"/>
      <c r="W4" s="220" t="str">
        <f>E4</f>
        <v>court 2</v>
      </c>
      <c r="X4" s="221"/>
      <c r="Y4" s="221"/>
      <c r="Z4" s="102"/>
      <c r="AA4" s="220" t="str">
        <f>G4</f>
        <v>court 1</v>
      </c>
      <c r="AB4" s="221"/>
      <c r="AC4" s="221"/>
      <c r="AD4" s="103"/>
      <c r="AE4" s="220" t="str">
        <f>H4</f>
        <v>court 2</v>
      </c>
      <c r="AF4" s="221"/>
      <c r="AG4" s="221"/>
      <c r="AH4" s="103"/>
      <c r="AI4" s="220" t="str">
        <f>J4</f>
        <v>court 1</v>
      </c>
      <c r="AJ4" s="221"/>
      <c r="AK4" s="221"/>
      <c r="AL4" s="103"/>
      <c r="AM4" s="220" t="str">
        <f>K4</f>
        <v>court 2</v>
      </c>
      <c r="AN4" s="221"/>
      <c r="AO4" s="221"/>
      <c r="AP4" s="92"/>
      <c r="AQ4" s="218"/>
      <c r="AR4" s="219"/>
      <c r="AS4" s="219"/>
      <c r="AT4" s="92"/>
      <c r="AU4" s="218"/>
      <c r="AV4" s="219"/>
      <c r="AW4" s="219"/>
      <c r="AX4" s="93"/>
      <c r="AY4" s="218"/>
      <c r="AZ4" s="218"/>
      <c r="BA4" s="218"/>
      <c r="BB4" s="93"/>
      <c r="BC4" s="218"/>
      <c r="BD4" s="218"/>
      <c r="BE4" s="218"/>
      <c r="BF4" s="63"/>
      <c r="BG4" s="53" t="s">
        <v>47</v>
      </c>
      <c r="BH4" s="53" t="s">
        <v>48</v>
      </c>
      <c r="BI4" s="53" t="s">
        <v>49</v>
      </c>
      <c r="BJ4" s="53" t="s">
        <v>50</v>
      </c>
      <c r="BK4" s="53" t="s">
        <v>51</v>
      </c>
      <c r="BL4" s="53" t="s">
        <v>52</v>
      </c>
      <c r="BM4" s="53" t="s">
        <v>53</v>
      </c>
      <c r="BN4" s="53" t="s">
        <v>54</v>
      </c>
      <c r="BO4" s="53" t="s">
        <v>55</v>
      </c>
      <c r="BP4" s="53" t="s">
        <v>56</v>
      </c>
    </row>
    <row r="5" spans="1:68" ht="22.05" customHeight="1" thickTop="1" x14ac:dyDescent="0.25">
      <c r="A5" s="168">
        <v>1</v>
      </c>
      <c r="B5" s="168"/>
      <c r="C5" s="64">
        <v>46296</v>
      </c>
      <c r="D5" s="108" t="s">
        <v>73</v>
      </c>
      <c r="E5" s="109" t="s">
        <v>72</v>
      </c>
      <c r="F5" s="106"/>
      <c r="G5" s="108" t="s">
        <v>104</v>
      </c>
      <c r="H5" s="109" t="s">
        <v>69</v>
      </c>
      <c r="I5" s="106"/>
      <c r="J5" s="108" t="s">
        <v>106</v>
      </c>
      <c r="K5" s="109" t="s">
        <v>67</v>
      </c>
      <c r="L5" s="52"/>
      <c r="M5" s="52"/>
      <c r="N5" s="52"/>
      <c r="O5" s="52"/>
      <c r="P5" s="154"/>
      <c r="Q5" s="52"/>
      <c r="R5" s="91"/>
      <c r="S5" s="96">
        <f t="shared" ref="S5:S31" si="0">VALUE(IF(MID(D5,2,1)="-",LEFT(D5,1),LEFT(D5,2)))</f>
        <v>4</v>
      </c>
      <c r="T5" s="96">
        <f t="shared" ref="T5:T31" si="1">LEN(D5)</f>
        <v>5</v>
      </c>
      <c r="U5" s="96">
        <f t="shared" ref="U5:U31" si="2">VALUE(IF(MID(D5,T5-1,1)="-",RIGHT(D5,1),RIGHT(D5,2)))</f>
        <v>5</v>
      </c>
      <c r="V5" s="96"/>
      <c r="W5" s="96">
        <f t="shared" ref="W5:W31" si="3">VALUE(IF(MID(E5,2,1)="-",LEFT(E5,1),LEFT(E5,2)))</f>
        <v>2</v>
      </c>
      <c r="X5" s="96">
        <f t="shared" ref="X5:X31" si="4">LEN(E5)</f>
        <v>5</v>
      </c>
      <c r="Y5" s="96">
        <f t="shared" ref="Y5:Y31" si="5">VALUE(IF(MID(E5,X5-1,1)="-",RIGHT(E5,1),RIGHT(E5,2)))</f>
        <v>6</v>
      </c>
      <c r="Z5" s="97"/>
      <c r="AA5" s="96">
        <f t="shared" ref="AA5:AA31" si="6">VALUE(IF(MID(G5,2,1)="-",LEFT(G5,1),LEFT(G5,2)))</f>
        <v>2</v>
      </c>
      <c r="AB5" s="96">
        <f t="shared" ref="AB5:AB31" si="7">LEN(G5)</f>
        <v>5</v>
      </c>
      <c r="AC5" s="96">
        <f t="shared" ref="AC5:AC31" si="8">VALUE(IF(MID(G5,AB5-1,1)="-",RIGHT(G5,1),RIGHT(G5,2)))</f>
        <v>5</v>
      </c>
      <c r="AD5" s="96"/>
      <c r="AE5" s="96">
        <f t="shared" ref="AE5:AE31" si="9">VALUE(IF(MID(H5,2,1)="-",LEFT(H5,1),LEFT(H5,2)))</f>
        <v>3</v>
      </c>
      <c r="AF5" s="96">
        <f t="shared" ref="AF5:AF31" si="10">LEN(H5)</f>
        <v>5</v>
      </c>
      <c r="AG5" s="96">
        <f t="shared" ref="AG5:AG31" si="11">VALUE(IF(MID(H5,AF5-1,1)="-",RIGHT(H5,1),RIGHT(H5,2)))</f>
        <v>1</v>
      </c>
      <c r="AH5" s="97"/>
      <c r="AI5" s="96">
        <f t="shared" ref="AI5:AI31" si="12">VALUE(IF(MID(J5,2,1)="-",LEFT(J5,1),LEFT(J5,2)))</f>
        <v>3</v>
      </c>
      <c r="AJ5" s="96">
        <f t="shared" ref="AJ5:AJ31" si="13">LEN(J5)</f>
        <v>5</v>
      </c>
      <c r="AK5" s="96">
        <f t="shared" ref="AK5:AK31" si="14">VALUE(IF(MID(J5,AJ5-1,1)="-",RIGHT(J5,1),RIGHT(J5,2)))</f>
        <v>4</v>
      </c>
      <c r="AL5" s="96"/>
      <c r="AM5" s="96">
        <f t="shared" ref="AM5:AM31" si="15">VALUE(IF(MID(K5,2,1)="-",LEFT(K5,1),LEFT(K5,2)))</f>
        <v>6</v>
      </c>
      <c r="AN5" s="96">
        <f t="shared" ref="AN5:AN31" si="16">LEN(K5)</f>
        <v>5</v>
      </c>
      <c r="AO5" s="96">
        <f t="shared" ref="AO5:AO31" si="17">VALUE(IF(MID(K5,AN5-1,1)="-",RIGHT(K5,1),RIGHT(K5,2)))</f>
        <v>1</v>
      </c>
      <c r="AP5" s="97"/>
      <c r="AQ5" s="96" t="e">
        <f>VALUE(IF(MID(#REF!,2,1)="-",LEFT(#REF!,1),LEFT(#REF!,2)))</f>
        <v>#REF!</v>
      </c>
      <c r="AR5" s="96" t="e">
        <f>LEN(#REF!)</f>
        <v>#REF!</v>
      </c>
      <c r="AS5" s="96" t="e">
        <f>VALUE(IF(MID(#REF!,AR5-1,1)="-",RIGHT(#REF!,1),RIGHT(#REF!,2)))</f>
        <v>#REF!</v>
      </c>
      <c r="AT5" s="97"/>
      <c r="AU5" s="96" t="e">
        <f>VALUE(IF(MID(#REF!,2,1)="-",LEFT(#REF!,1),LEFT(#REF!,2)))</f>
        <v>#REF!</v>
      </c>
      <c r="AV5" s="96" t="e">
        <f>LEN(#REF!)</f>
        <v>#REF!</v>
      </c>
      <c r="AW5" s="96" t="e">
        <f>VALUE(IF(MID(#REF!,AV5-1,1)="-",RIGHT(#REF!,1),RIGHT(#REF!,2)))</f>
        <v>#REF!</v>
      </c>
      <c r="AX5" s="96"/>
      <c r="AY5" s="96" t="e">
        <f>VALUE(IF(MID(#REF!,2,1)="-",LEFT(#REF!,1),LEFT(#REF!,2)))</f>
        <v>#REF!</v>
      </c>
      <c r="AZ5" s="96" t="e">
        <f>LEN(#REF!)</f>
        <v>#REF!</v>
      </c>
      <c r="BA5" s="96" t="e">
        <f>VALUE(IF(MID(#REF!,AZ5-1,1)="-",RIGHT(#REF!,1),RIGHT(#REF!,2)))</f>
        <v>#REF!</v>
      </c>
      <c r="BB5" s="97"/>
      <c r="BC5" s="96" t="e">
        <f t="shared" ref="BC5:BC31" si="18">VALUE(IF(MID(I5,2,1)="-",LEFT(I5,1),LEFT(I5,2)))</f>
        <v>#VALUE!</v>
      </c>
      <c r="BD5" s="96">
        <f t="shared" ref="BD5:BD31" si="19">LEN(I5)</f>
        <v>0</v>
      </c>
      <c r="BE5" s="96" t="e">
        <f t="shared" ref="BE5:BE31" si="20">VALUE(IF(MID(I5,BD5-1,1)="-",RIGHT(I5,1),RIGHT(I5,2)))</f>
        <v>#VALUE!</v>
      </c>
      <c r="BF5" s="67"/>
      <c r="BG5" s="53">
        <f>SUM(S5,U5,W5, Y5,AA5,AC5,AE5, AG5,AI5,AK5,AM5, AO5)</f>
        <v>42</v>
      </c>
      <c r="BH5" s="53"/>
      <c r="BI5" s="53"/>
      <c r="BJ5" s="53"/>
      <c r="BK5" s="53"/>
      <c r="BL5" s="53"/>
      <c r="BM5" s="53"/>
      <c r="BN5" s="53"/>
      <c r="BO5" s="53"/>
      <c r="BP5" s="53"/>
    </row>
    <row r="6" spans="1:68" ht="22.05" customHeight="1" x14ac:dyDescent="0.25">
      <c r="A6" s="168">
        <v>2</v>
      </c>
      <c r="B6" s="168"/>
      <c r="C6" s="64">
        <f>C5+7</f>
        <v>46303</v>
      </c>
      <c r="D6" s="65" t="s">
        <v>77</v>
      </c>
      <c r="E6" s="66" t="s">
        <v>78</v>
      </c>
      <c r="F6" s="106"/>
      <c r="G6" s="65" t="s">
        <v>71</v>
      </c>
      <c r="H6" s="66" t="s">
        <v>64</v>
      </c>
      <c r="I6" s="106"/>
      <c r="J6" s="65" t="s">
        <v>109</v>
      </c>
      <c r="K6" s="66" t="s">
        <v>112</v>
      </c>
      <c r="L6" s="52"/>
      <c r="M6" s="52"/>
      <c r="N6" s="52"/>
      <c r="O6" s="52"/>
      <c r="P6" s="52"/>
      <c r="Q6" s="52"/>
      <c r="R6" s="91"/>
      <c r="S6" s="96">
        <f t="shared" si="0"/>
        <v>4</v>
      </c>
      <c r="T6" s="96">
        <f t="shared" si="1"/>
        <v>5</v>
      </c>
      <c r="U6" s="96">
        <f t="shared" si="2"/>
        <v>1</v>
      </c>
      <c r="V6" s="96"/>
      <c r="W6" s="96">
        <f t="shared" si="3"/>
        <v>3</v>
      </c>
      <c r="X6" s="96">
        <f t="shared" si="4"/>
        <v>5</v>
      </c>
      <c r="Y6" s="96">
        <f t="shared" si="5"/>
        <v>2</v>
      </c>
      <c r="Z6" s="97"/>
      <c r="AA6" s="96">
        <f t="shared" si="6"/>
        <v>3</v>
      </c>
      <c r="AB6" s="96">
        <f t="shared" si="7"/>
        <v>5</v>
      </c>
      <c r="AC6" s="96">
        <f t="shared" si="8"/>
        <v>6</v>
      </c>
      <c r="AD6" s="96"/>
      <c r="AE6" s="96">
        <f t="shared" si="9"/>
        <v>5</v>
      </c>
      <c r="AF6" s="96">
        <f t="shared" si="10"/>
        <v>5</v>
      </c>
      <c r="AG6" s="96">
        <f t="shared" si="11"/>
        <v>1</v>
      </c>
      <c r="AH6" s="97"/>
      <c r="AI6" s="96">
        <f t="shared" si="12"/>
        <v>5</v>
      </c>
      <c r="AJ6" s="96">
        <f t="shared" si="13"/>
        <v>5</v>
      </c>
      <c r="AK6" s="96">
        <f t="shared" si="14"/>
        <v>6</v>
      </c>
      <c r="AL6" s="96"/>
      <c r="AM6" s="96">
        <f t="shared" si="15"/>
        <v>4</v>
      </c>
      <c r="AN6" s="96">
        <f t="shared" si="16"/>
        <v>5</v>
      </c>
      <c r="AO6" s="96">
        <f t="shared" si="17"/>
        <v>2</v>
      </c>
      <c r="AP6" s="97"/>
      <c r="AQ6" s="96" t="e">
        <f>VALUE(IF(MID(#REF!,2,1)="-",LEFT(#REF!,1),LEFT(#REF!,2)))</f>
        <v>#REF!</v>
      </c>
      <c r="AR6" s="96" t="e">
        <f>LEN(#REF!)</f>
        <v>#REF!</v>
      </c>
      <c r="AS6" s="96" t="e">
        <f>VALUE(IF(MID(#REF!,AR6-1,1)="-",RIGHT(#REF!,1),RIGHT(#REF!,2)))</f>
        <v>#REF!</v>
      </c>
      <c r="AT6" s="97"/>
      <c r="AU6" s="96" t="e">
        <f>VALUE(IF(MID(#REF!,2,1)="-",LEFT(#REF!,1),LEFT(#REF!,2)))</f>
        <v>#REF!</v>
      </c>
      <c r="AV6" s="96" t="e">
        <f>LEN(#REF!)</f>
        <v>#REF!</v>
      </c>
      <c r="AW6" s="96" t="e">
        <f>VALUE(IF(MID(#REF!,AV6-1,1)="-",RIGHT(#REF!,1),RIGHT(#REF!,2)))</f>
        <v>#REF!</v>
      </c>
      <c r="AX6" s="96"/>
      <c r="AY6" s="96" t="e">
        <f>VALUE(IF(MID(#REF!,2,1)="-",LEFT(#REF!,1),LEFT(#REF!,2)))</f>
        <v>#REF!</v>
      </c>
      <c r="AZ6" s="96" t="e">
        <f>LEN(#REF!)</f>
        <v>#REF!</v>
      </c>
      <c r="BA6" s="96" t="e">
        <f>VALUE(IF(MID(#REF!,AZ6-1,1)="-",RIGHT(#REF!,1),RIGHT(#REF!,2)))</f>
        <v>#REF!</v>
      </c>
      <c r="BB6" s="97"/>
      <c r="BC6" s="96" t="e">
        <f t="shared" si="18"/>
        <v>#VALUE!</v>
      </c>
      <c r="BD6" s="96">
        <f t="shared" si="19"/>
        <v>0</v>
      </c>
      <c r="BE6" s="96" t="e">
        <f t="shared" si="20"/>
        <v>#VALUE!</v>
      </c>
      <c r="BF6" s="67"/>
      <c r="BG6" s="53">
        <f t="shared" ref="BG6:BG31" si="21">SUM(S6,U6,W6, Y6,AA6,AC6,AE6, AG6,AI6,AK6,AM6, AO6)</f>
        <v>42</v>
      </c>
      <c r="BH6" s="53"/>
      <c r="BI6" s="53"/>
      <c r="BJ6" s="53"/>
      <c r="BK6" s="53"/>
      <c r="BL6" s="53"/>
      <c r="BM6" s="53"/>
      <c r="BN6" s="53"/>
      <c r="BO6" s="53"/>
      <c r="BP6" s="53"/>
    </row>
    <row r="7" spans="1:68" ht="18" customHeight="1" x14ac:dyDescent="0.25">
      <c r="A7" s="168"/>
      <c r="B7" s="168"/>
      <c r="C7" s="64">
        <f>C6+7</f>
        <v>46310</v>
      </c>
      <c r="D7" s="229" t="s">
        <v>144</v>
      </c>
      <c r="E7" s="230"/>
      <c r="F7" s="230"/>
      <c r="G7" s="230"/>
      <c r="H7" s="230"/>
      <c r="I7" s="230"/>
      <c r="J7" s="230"/>
      <c r="K7" s="231"/>
      <c r="L7" s="52"/>
      <c r="M7" s="52"/>
      <c r="N7" s="52"/>
      <c r="O7" s="52"/>
      <c r="P7" s="52"/>
      <c r="Q7" s="52"/>
      <c r="R7" s="91"/>
      <c r="S7" s="96" t="e">
        <f t="shared" si="0"/>
        <v>#VALUE!</v>
      </c>
      <c r="T7" s="96">
        <f t="shared" si="1"/>
        <v>15</v>
      </c>
      <c r="U7" s="96" t="e">
        <f t="shared" si="2"/>
        <v>#VALUE!</v>
      </c>
      <c r="V7" s="96"/>
      <c r="W7" s="96" t="e">
        <f t="shared" si="3"/>
        <v>#VALUE!</v>
      </c>
      <c r="X7" s="96">
        <f t="shared" si="4"/>
        <v>0</v>
      </c>
      <c r="Y7" s="96" t="e">
        <f t="shared" si="5"/>
        <v>#VALUE!</v>
      </c>
      <c r="Z7" s="97"/>
      <c r="AA7" s="96" t="e">
        <f t="shared" si="6"/>
        <v>#VALUE!</v>
      </c>
      <c r="AB7" s="96">
        <f t="shared" si="7"/>
        <v>0</v>
      </c>
      <c r="AC7" s="96" t="e">
        <f t="shared" si="8"/>
        <v>#VALUE!</v>
      </c>
      <c r="AD7" s="96"/>
      <c r="AE7" s="96" t="e">
        <f t="shared" si="9"/>
        <v>#VALUE!</v>
      </c>
      <c r="AF7" s="96">
        <f t="shared" si="10"/>
        <v>0</v>
      </c>
      <c r="AG7" s="96" t="e">
        <f t="shared" si="11"/>
        <v>#VALUE!</v>
      </c>
      <c r="AH7" s="97"/>
      <c r="AI7" s="96" t="e">
        <f t="shared" si="12"/>
        <v>#VALUE!</v>
      </c>
      <c r="AJ7" s="96">
        <f t="shared" si="13"/>
        <v>0</v>
      </c>
      <c r="AK7" s="96" t="e">
        <f t="shared" si="14"/>
        <v>#VALUE!</v>
      </c>
      <c r="AL7" s="96"/>
      <c r="AM7" s="96" t="e">
        <f t="shared" si="15"/>
        <v>#VALUE!</v>
      </c>
      <c r="AN7" s="96">
        <f t="shared" si="16"/>
        <v>0</v>
      </c>
      <c r="AO7" s="96" t="e">
        <f t="shared" si="17"/>
        <v>#VALUE!</v>
      </c>
      <c r="AP7" s="97"/>
      <c r="AQ7" s="96" t="e">
        <f>VALUE(IF(MID(#REF!,2,1)="-",LEFT(#REF!,1),LEFT(#REF!,2)))</f>
        <v>#REF!</v>
      </c>
      <c r="AR7" s="96" t="e">
        <f>LEN(#REF!)</f>
        <v>#REF!</v>
      </c>
      <c r="AS7" s="96" t="e">
        <f>VALUE(IF(MID(#REF!,AR7-1,1)="-",RIGHT(#REF!,1),RIGHT(#REF!,2)))</f>
        <v>#REF!</v>
      </c>
      <c r="AT7" s="97"/>
      <c r="AU7" s="96" t="e">
        <f>VALUE(IF(MID(#REF!,2,1)="-",LEFT(#REF!,1),LEFT(#REF!,2)))</f>
        <v>#REF!</v>
      </c>
      <c r="AV7" s="96" t="e">
        <f>LEN(#REF!)</f>
        <v>#REF!</v>
      </c>
      <c r="AW7" s="96" t="e">
        <f>VALUE(IF(MID(#REF!,AV7-1,1)="-",RIGHT(#REF!,1),RIGHT(#REF!,2)))</f>
        <v>#REF!</v>
      </c>
      <c r="AX7" s="96"/>
      <c r="AY7" s="96" t="e">
        <f>VALUE(IF(MID(#REF!,2,1)="-",LEFT(#REF!,1),LEFT(#REF!,2)))</f>
        <v>#REF!</v>
      </c>
      <c r="AZ7" s="96" t="e">
        <f>LEN(#REF!)</f>
        <v>#REF!</v>
      </c>
      <c r="BA7" s="96" t="e">
        <f>VALUE(IF(MID(#REF!,AZ7-1,1)="-",RIGHT(#REF!,1),RIGHT(#REF!,2)))</f>
        <v>#REF!</v>
      </c>
      <c r="BB7" s="97"/>
      <c r="BC7" s="96" t="e">
        <f t="shared" si="18"/>
        <v>#VALUE!</v>
      </c>
      <c r="BD7" s="96">
        <f t="shared" si="19"/>
        <v>0</v>
      </c>
      <c r="BE7" s="96" t="e">
        <f t="shared" si="20"/>
        <v>#VALUE!</v>
      </c>
      <c r="BF7" s="67"/>
      <c r="BG7" s="53" t="e">
        <f t="shared" si="21"/>
        <v>#VALUE!</v>
      </c>
      <c r="BH7" s="53"/>
      <c r="BI7" s="53"/>
      <c r="BJ7" s="53"/>
      <c r="BK7" s="53"/>
      <c r="BL7" s="53"/>
      <c r="BM7" s="53"/>
      <c r="BN7" s="53"/>
      <c r="BO7" s="53"/>
      <c r="BP7" s="53"/>
    </row>
    <row r="8" spans="1:68" ht="22.05" customHeight="1" x14ac:dyDescent="0.25">
      <c r="A8" s="168">
        <v>3</v>
      </c>
      <c r="B8" s="168"/>
      <c r="C8" s="64">
        <f>C7+7</f>
        <v>46317</v>
      </c>
      <c r="D8" s="65" t="s">
        <v>72</v>
      </c>
      <c r="E8" s="66" t="s">
        <v>74</v>
      </c>
      <c r="F8" s="106"/>
      <c r="G8" s="65" t="s">
        <v>113</v>
      </c>
      <c r="H8" s="66" t="s">
        <v>75</v>
      </c>
      <c r="I8" s="106"/>
      <c r="J8" s="65" t="s">
        <v>106</v>
      </c>
      <c r="K8" s="66" t="s">
        <v>68</v>
      </c>
      <c r="L8" s="52"/>
      <c r="M8" s="52"/>
      <c r="N8" s="52"/>
      <c r="O8" s="52"/>
      <c r="P8" s="141"/>
      <c r="Q8" s="52"/>
      <c r="R8" s="91"/>
      <c r="S8" s="96">
        <f>VALUE(IF(MID(D8,2,1)="-",LEFT(D8,1),LEFT(D8,2)))</f>
        <v>2</v>
      </c>
      <c r="T8" s="96">
        <f>LEN(D8)</f>
        <v>5</v>
      </c>
      <c r="U8" s="96">
        <f>VALUE(IF(MID(D8,T8-1,1)="-",RIGHT(D8,1),RIGHT(D8,2)))</f>
        <v>6</v>
      </c>
      <c r="V8" s="96"/>
      <c r="W8" s="96">
        <f>VALUE(IF(MID(E8,2,1)="-",LEFT(E8,1),LEFT(E8,2)))</f>
        <v>5</v>
      </c>
      <c r="X8" s="96">
        <f>LEN(E8)</f>
        <v>5</v>
      </c>
      <c r="Y8" s="96">
        <f>VALUE(IF(MID(E8,X8-1,1)="-",RIGHT(E8,1),RIGHT(E8,2)))</f>
        <v>3</v>
      </c>
      <c r="Z8" s="97"/>
      <c r="AA8" s="96">
        <f>VALUE(IF(MID(G8,2,1)="-",LEFT(G8,1),LEFT(G8,2)))</f>
        <v>4</v>
      </c>
      <c r="AB8" s="96">
        <f>LEN(G8)</f>
        <v>5</v>
      </c>
      <c r="AC8" s="96">
        <f>VALUE(IF(MID(G8,AB8-1,1)="-",RIGHT(G8,1),RIGHT(G8,2)))</f>
        <v>6</v>
      </c>
      <c r="AD8" s="96"/>
      <c r="AE8" s="96">
        <f>VALUE(IF(MID(H8,2,1)="-",LEFT(H8,1),LEFT(H8,2)))</f>
        <v>2</v>
      </c>
      <c r="AF8" s="96">
        <f>LEN(H8)</f>
        <v>5</v>
      </c>
      <c r="AG8" s="96">
        <f>VALUE(IF(MID(H8,AF8-1,1)="-",RIGHT(H8,1),RIGHT(H8,2)))</f>
        <v>1</v>
      </c>
      <c r="AH8" s="97"/>
      <c r="AI8" s="96">
        <f>VALUE(IF(MID(J8,2,1)="-",LEFT(J8,1),LEFT(J8,2)))</f>
        <v>3</v>
      </c>
      <c r="AJ8" s="96">
        <f>LEN(J8)</f>
        <v>5</v>
      </c>
      <c r="AK8" s="96">
        <f>VALUE(IF(MID(J8,AJ8-1,1)="-",RIGHT(J8,1),RIGHT(J8,2)))</f>
        <v>4</v>
      </c>
      <c r="AL8" s="96"/>
      <c r="AM8" s="96">
        <f>VALUE(IF(MID(K8,2,1)="-",LEFT(K8,1),LEFT(K8,2)))</f>
        <v>1</v>
      </c>
      <c r="AN8" s="96">
        <f>LEN(K8)</f>
        <v>5</v>
      </c>
      <c r="AO8" s="96">
        <f>VALUE(IF(MID(K8,AN8-1,1)="-",RIGHT(K8,1),RIGHT(K8,2)))</f>
        <v>5</v>
      </c>
      <c r="AP8" s="97"/>
      <c r="AQ8" s="96" t="e">
        <f>VALUE(IF(MID(#REF!,2,1)="-",LEFT(#REF!,1),LEFT(#REF!,2)))</f>
        <v>#REF!</v>
      </c>
      <c r="AR8" s="96" t="e">
        <f>LEN(#REF!)</f>
        <v>#REF!</v>
      </c>
      <c r="AS8" s="96" t="e">
        <f>VALUE(IF(MID(#REF!,AR8-1,1)="-",RIGHT(#REF!,1),RIGHT(#REF!,2)))</f>
        <v>#REF!</v>
      </c>
      <c r="AT8" s="97"/>
      <c r="AU8" s="96" t="e">
        <f>VALUE(IF(MID(#REF!,2,1)="-",LEFT(#REF!,1),LEFT(#REF!,2)))</f>
        <v>#REF!</v>
      </c>
      <c r="AV8" s="96" t="e">
        <f>LEN(#REF!)</f>
        <v>#REF!</v>
      </c>
      <c r="AW8" s="96" t="e">
        <f>VALUE(IF(MID(#REF!,AV8-1,1)="-",RIGHT(#REF!,1),RIGHT(#REF!,2)))</f>
        <v>#REF!</v>
      </c>
      <c r="AX8" s="96"/>
      <c r="AY8" s="96" t="e">
        <f>VALUE(IF(MID(#REF!,2,1)="-",LEFT(#REF!,1),LEFT(#REF!,2)))</f>
        <v>#REF!</v>
      </c>
      <c r="AZ8" s="96" t="e">
        <f>LEN(#REF!)</f>
        <v>#REF!</v>
      </c>
      <c r="BA8" s="96" t="e">
        <f>VALUE(IF(MID(#REF!,AZ8-1,1)="-",RIGHT(#REF!,1),RIGHT(#REF!,2)))</f>
        <v>#REF!</v>
      </c>
      <c r="BB8" s="97"/>
      <c r="BC8" s="96" t="e">
        <f>VALUE(IF(MID(I8,2,1)="-",LEFT(I8,1),LEFT(I8,2)))</f>
        <v>#VALUE!</v>
      </c>
      <c r="BD8" s="96">
        <f>LEN(I8)</f>
        <v>0</v>
      </c>
      <c r="BE8" s="96" t="e">
        <f>VALUE(IF(MID(I8,BD8-1,1)="-",RIGHT(I8,1),RIGHT(I8,2)))</f>
        <v>#VALUE!</v>
      </c>
      <c r="BF8" s="67"/>
      <c r="BG8" s="53">
        <f>SUM(S8,U8,W8, Y8,AA8,AC8,AE8, AG8,AI8,AK8,AM8, AO8)</f>
        <v>42</v>
      </c>
      <c r="BH8" s="53"/>
      <c r="BI8" s="53"/>
      <c r="BJ8" s="53"/>
      <c r="BK8" s="53"/>
      <c r="BL8" s="53"/>
      <c r="BM8" s="53"/>
      <c r="BN8" s="53"/>
      <c r="BO8" s="53"/>
      <c r="BP8" s="53"/>
    </row>
    <row r="9" spans="1:68" ht="18" customHeight="1" x14ac:dyDescent="0.25">
      <c r="A9" s="168"/>
      <c r="B9" s="168"/>
      <c r="C9" s="64">
        <f t="shared" ref="C9:C15" si="22">C8+7</f>
        <v>46324</v>
      </c>
      <c r="D9" s="229" t="s">
        <v>144</v>
      </c>
      <c r="E9" s="230"/>
      <c r="F9" s="230"/>
      <c r="G9" s="230"/>
      <c r="H9" s="230"/>
      <c r="I9" s="230"/>
      <c r="J9" s="230"/>
      <c r="K9" s="231"/>
      <c r="L9" s="52"/>
      <c r="M9" s="52"/>
      <c r="N9" s="52"/>
      <c r="O9" s="52"/>
      <c r="P9" s="52"/>
      <c r="Q9" s="52"/>
      <c r="R9" s="91"/>
      <c r="S9" s="96" t="e">
        <f t="shared" si="0"/>
        <v>#VALUE!</v>
      </c>
      <c r="T9" s="96">
        <f t="shared" si="1"/>
        <v>15</v>
      </c>
      <c r="U9" s="96" t="e">
        <f t="shared" si="2"/>
        <v>#VALUE!</v>
      </c>
      <c r="V9" s="96"/>
      <c r="W9" s="96" t="e">
        <f t="shared" si="3"/>
        <v>#VALUE!</v>
      </c>
      <c r="X9" s="96">
        <f t="shared" si="4"/>
        <v>0</v>
      </c>
      <c r="Y9" s="96" t="e">
        <f t="shared" si="5"/>
        <v>#VALUE!</v>
      </c>
      <c r="Z9" s="97"/>
      <c r="AA9" s="96" t="e">
        <f t="shared" si="6"/>
        <v>#VALUE!</v>
      </c>
      <c r="AB9" s="96">
        <f t="shared" si="7"/>
        <v>0</v>
      </c>
      <c r="AC9" s="96" t="e">
        <f t="shared" si="8"/>
        <v>#VALUE!</v>
      </c>
      <c r="AD9" s="96"/>
      <c r="AE9" s="96" t="e">
        <f t="shared" si="9"/>
        <v>#VALUE!</v>
      </c>
      <c r="AF9" s="96">
        <f t="shared" si="10"/>
        <v>0</v>
      </c>
      <c r="AG9" s="96" t="e">
        <f t="shared" si="11"/>
        <v>#VALUE!</v>
      </c>
      <c r="AH9" s="97"/>
      <c r="AI9" s="96" t="e">
        <f t="shared" si="12"/>
        <v>#VALUE!</v>
      </c>
      <c r="AJ9" s="96">
        <f t="shared" si="13"/>
        <v>0</v>
      </c>
      <c r="AK9" s="96" t="e">
        <f t="shared" si="14"/>
        <v>#VALUE!</v>
      </c>
      <c r="AL9" s="96"/>
      <c r="AM9" s="96" t="e">
        <f t="shared" si="15"/>
        <v>#VALUE!</v>
      </c>
      <c r="AN9" s="96">
        <f t="shared" si="16"/>
        <v>0</v>
      </c>
      <c r="AO9" s="96" t="e">
        <f t="shared" si="17"/>
        <v>#VALUE!</v>
      </c>
      <c r="AP9" s="97"/>
      <c r="AQ9" s="96" t="e">
        <f>VALUE(IF(MID(#REF!,2,1)="-",LEFT(#REF!,1),LEFT(#REF!,2)))</f>
        <v>#REF!</v>
      </c>
      <c r="AR9" s="96" t="e">
        <f>LEN(#REF!)</f>
        <v>#REF!</v>
      </c>
      <c r="AS9" s="96" t="e">
        <f>VALUE(IF(MID(#REF!,AR9-1,1)="-",RIGHT(#REF!,1),RIGHT(#REF!,2)))</f>
        <v>#REF!</v>
      </c>
      <c r="AT9" s="97"/>
      <c r="AU9" s="96" t="e">
        <f>VALUE(IF(MID(#REF!,2,1)="-",LEFT(#REF!,1),LEFT(#REF!,2)))</f>
        <v>#REF!</v>
      </c>
      <c r="AV9" s="96" t="e">
        <f>LEN(#REF!)</f>
        <v>#REF!</v>
      </c>
      <c r="AW9" s="96" t="e">
        <f>VALUE(IF(MID(#REF!,AV9-1,1)="-",RIGHT(#REF!,1),RIGHT(#REF!,2)))</f>
        <v>#REF!</v>
      </c>
      <c r="AX9" s="96"/>
      <c r="AY9" s="96" t="e">
        <f>VALUE(IF(MID(#REF!,2,1)="-",LEFT(#REF!,1),LEFT(#REF!,2)))</f>
        <v>#REF!</v>
      </c>
      <c r="AZ9" s="96" t="e">
        <f>LEN(#REF!)</f>
        <v>#REF!</v>
      </c>
      <c r="BA9" s="96" t="e">
        <f>VALUE(IF(MID(#REF!,AZ9-1,1)="-",RIGHT(#REF!,1),RIGHT(#REF!,2)))</f>
        <v>#REF!</v>
      </c>
      <c r="BB9" s="97"/>
      <c r="BC9" s="96" t="e">
        <f t="shared" si="18"/>
        <v>#VALUE!</v>
      </c>
      <c r="BD9" s="96">
        <f t="shared" si="19"/>
        <v>0</v>
      </c>
      <c r="BE9" s="96" t="e">
        <f t="shared" si="20"/>
        <v>#VALUE!</v>
      </c>
      <c r="BF9" s="67"/>
      <c r="BG9" s="53" t="e">
        <f t="shared" si="21"/>
        <v>#VALUE!</v>
      </c>
      <c r="BH9" s="53"/>
      <c r="BI9" s="53"/>
      <c r="BJ9" s="53"/>
      <c r="BK9" s="53"/>
      <c r="BL9" s="53"/>
      <c r="BM9" s="53"/>
      <c r="BN9" s="53"/>
      <c r="BO9" s="53"/>
      <c r="BP9" s="53"/>
    </row>
    <row r="10" spans="1:68" ht="22.05" customHeight="1" x14ac:dyDescent="0.25">
      <c r="A10" s="168">
        <v>4</v>
      </c>
      <c r="B10" s="168"/>
      <c r="C10" s="64">
        <f t="shared" si="22"/>
        <v>46331</v>
      </c>
      <c r="D10" s="65" t="s">
        <v>107</v>
      </c>
      <c r="E10" s="66" t="s">
        <v>79</v>
      </c>
      <c r="F10" s="106"/>
      <c r="G10" s="65" t="s">
        <v>113</v>
      </c>
      <c r="H10" s="66" t="s">
        <v>78</v>
      </c>
      <c r="I10" s="106"/>
      <c r="J10" s="65" t="s">
        <v>70</v>
      </c>
      <c r="K10" s="66" t="s">
        <v>82</v>
      </c>
      <c r="L10" s="52"/>
      <c r="M10" s="52"/>
      <c r="N10" s="52"/>
      <c r="O10" s="52"/>
      <c r="P10" s="52"/>
      <c r="Q10" s="52"/>
      <c r="R10" s="91"/>
      <c r="S10" s="96">
        <f t="shared" si="0"/>
        <v>5</v>
      </c>
      <c r="T10" s="96">
        <f t="shared" si="1"/>
        <v>5</v>
      </c>
      <c r="U10" s="96">
        <f t="shared" si="2"/>
        <v>4</v>
      </c>
      <c r="V10" s="96"/>
      <c r="W10" s="96">
        <f t="shared" si="3"/>
        <v>1</v>
      </c>
      <c r="X10" s="96">
        <f t="shared" si="4"/>
        <v>5</v>
      </c>
      <c r="Y10" s="96">
        <f t="shared" si="5"/>
        <v>6</v>
      </c>
      <c r="Z10" s="97"/>
      <c r="AA10" s="96">
        <f t="shared" si="6"/>
        <v>4</v>
      </c>
      <c r="AB10" s="96">
        <f t="shared" si="7"/>
        <v>5</v>
      </c>
      <c r="AC10" s="96">
        <f t="shared" si="8"/>
        <v>6</v>
      </c>
      <c r="AD10" s="96"/>
      <c r="AE10" s="96">
        <f t="shared" si="9"/>
        <v>3</v>
      </c>
      <c r="AF10" s="96">
        <f t="shared" si="10"/>
        <v>5</v>
      </c>
      <c r="AG10" s="96">
        <f t="shared" si="11"/>
        <v>2</v>
      </c>
      <c r="AH10" s="97"/>
      <c r="AI10" s="96">
        <f t="shared" si="12"/>
        <v>5</v>
      </c>
      <c r="AJ10" s="96">
        <f t="shared" si="13"/>
        <v>5</v>
      </c>
      <c r="AK10" s="96">
        <f t="shared" si="14"/>
        <v>2</v>
      </c>
      <c r="AL10" s="96"/>
      <c r="AM10" s="96">
        <f t="shared" si="15"/>
        <v>1</v>
      </c>
      <c r="AN10" s="96">
        <f t="shared" si="16"/>
        <v>5</v>
      </c>
      <c r="AO10" s="96">
        <f t="shared" si="17"/>
        <v>3</v>
      </c>
      <c r="AP10" s="97"/>
      <c r="AQ10" s="96" t="e">
        <f>VALUE(IF(MID(#REF!,2,1)="-",LEFT(#REF!,1),LEFT(#REF!,2)))</f>
        <v>#REF!</v>
      </c>
      <c r="AR10" s="96" t="e">
        <f>LEN(#REF!)</f>
        <v>#REF!</v>
      </c>
      <c r="AS10" s="96" t="e">
        <f>VALUE(IF(MID(#REF!,AR10-1,1)="-",RIGHT(#REF!,1),RIGHT(#REF!,2)))</f>
        <v>#REF!</v>
      </c>
      <c r="AT10" s="97"/>
      <c r="AU10" s="96" t="e">
        <f>VALUE(IF(MID(#REF!,2,1)="-",LEFT(#REF!,1),LEFT(#REF!,2)))</f>
        <v>#REF!</v>
      </c>
      <c r="AV10" s="96" t="e">
        <f>LEN(#REF!)</f>
        <v>#REF!</v>
      </c>
      <c r="AW10" s="96" t="e">
        <f>VALUE(IF(MID(#REF!,AV10-1,1)="-",RIGHT(#REF!,1),RIGHT(#REF!,2)))</f>
        <v>#REF!</v>
      </c>
      <c r="AX10" s="96"/>
      <c r="AY10" s="96" t="e">
        <f>VALUE(IF(MID(#REF!,2,1)="-",LEFT(#REF!,1),LEFT(#REF!,2)))</f>
        <v>#REF!</v>
      </c>
      <c r="AZ10" s="96" t="e">
        <f>LEN(#REF!)</f>
        <v>#REF!</v>
      </c>
      <c r="BA10" s="96" t="e">
        <f>VALUE(IF(MID(#REF!,AZ10-1,1)="-",RIGHT(#REF!,1),RIGHT(#REF!,2)))</f>
        <v>#REF!</v>
      </c>
      <c r="BB10" s="97"/>
      <c r="BC10" s="96" t="e">
        <f t="shared" si="18"/>
        <v>#VALUE!</v>
      </c>
      <c r="BD10" s="96">
        <f t="shared" si="19"/>
        <v>0</v>
      </c>
      <c r="BE10" s="96" t="e">
        <f t="shared" si="20"/>
        <v>#VALUE!</v>
      </c>
      <c r="BF10" s="67"/>
      <c r="BG10" s="53">
        <f t="shared" si="21"/>
        <v>42</v>
      </c>
      <c r="BH10" s="53"/>
      <c r="BI10" s="53"/>
      <c r="BJ10" s="53"/>
      <c r="BK10" s="53"/>
      <c r="BL10" s="53"/>
      <c r="BM10" s="53"/>
      <c r="BN10" s="53"/>
      <c r="BO10" s="53"/>
      <c r="BP10" s="53"/>
    </row>
    <row r="11" spans="1:68" ht="22.05" customHeight="1" x14ac:dyDescent="0.25">
      <c r="A11" s="168">
        <v>5</v>
      </c>
      <c r="B11" s="168"/>
      <c r="C11" s="64">
        <f t="shared" si="22"/>
        <v>46338</v>
      </c>
      <c r="D11" s="65" t="s">
        <v>80</v>
      </c>
      <c r="E11" s="66" t="s">
        <v>109</v>
      </c>
      <c r="F11" s="106"/>
      <c r="G11" s="65" t="s">
        <v>112</v>
      </c>
      <c r="H11" s="66" t="s">
        <v>74</v>
      </c>
      <c r="I11" s="106"/>
      <c r="J11" s="65" t="s">
        <v>72</v>
      </c>
      <c r="K11" s="66" t="s">
        <v>69</v>
      </c>
      <c r="L11" s="52"/>
      <c r="M11" s="52"/>
      <c r="N11" s="52"/>
      <c r="O11" s="52"/>
      <c r="P11" s="52"/>
      <c r="Q11" s="52"/>
      <c r="R11" s="91"/>
      <c r="S11" s="96">
        <f>VALUE(IF(MID(D11,2,1)="-",LEFT(D11,1),LEFT(D11,2)))</f>
        <v>1</v>
      </c>
      <c r="T11" s="96">
        <f>LEN(D11)</f>
        <v>5</v>
      </c>
      <c r="U11" s="96">
        <f>VALUE(IF(MID(D11,T11-1,1)="-",RIGHT(D11,1),RIGHT(D11,2)))</f>
        <v>4</v>
      </c>
      <c r="V11" s="96"/>
      <c r="W11" s="96">
        <f>VALUE(IF(MID(E11,2,1)="-",LEFT(E11,1),LEFT(E11,2)))</f>
        <v>5</v>
      </c>
      <c r="X11" s="96">
        <f>LEN(E11)</f>
        <v>5</v>
      </c>
      <c r="Y11" s="96">
        <f>VALUE(IF(MID(E11,X11-1,1)="-",RIGHT(E11,1),RIGHT(E11,2)))</f>
        <v>6</v>
      </c>
      <c r="Z11" s="97"/>
      <c r="AA11" s="96">
        <f>VALUE(IF(MID(G11,2,1)="-",LEFT(G11,1),LEFT(G11,2)))</f>
        <v>4</v>
      </c>
      <c r="AB11" s="96">
        <f>LEN(G11)</f>
        <v>5</v>
      </c>
      <c r="AC11" s="96">
        <f>VALUE(IF(MID(G11,AB11-1,1)="-",RIGHT(G11,1),RIGHT(G11,2)))</f>
        <v>2</v>
      </c>
      <c r="AD11" s="96"/>
      <c r="AE11" s="96">
        <f>VALUE(IF(MID(H11,2,1)="-",LEFT(H11,1),LEFT(H11,2)))</f>
        <v>5</v>
      </c>
      <c r="AF11" s="96">
        <f>LEN(H11)</f>
        <v>5</v>
      </c>
      <c r="AG11" s="96">
        <f>VALUE(IF(MID(H11,AF11-1,1)="-",RIGHT(H11,1),RIGHT(H11,2)))</f>
        <v>3</v>
      </c>
      <c r="AH11" s="97"/>
      <c r="AI11" s="96">
        <f>VALUE(IF(MID(J11,2,1)="-",LEFT(J11,1),LEFT(J11,2)))</f>
        <v>2</v>
      </c>
      <c r="AJ11" s="96">
        <f>LEN(J11)</f>
        <v>5</v>
      </c>
      <c r="AK11" s="96">
        <f>VALUE(IF(MID(J11,AJ11-1,1)="-",RIGHT(J11,1),RIGHT(J11,2)))</f>
        <v>6</v>
      </c>
      <c r="AL11" s="96"/>
      <c r="AM11" s="96">
        <f>VALUE(IF(MID(K11,2,1)="-",LEFT(K11,1),LEFT(K11,2)))</f>
        <v>3</v>
      </c>
      <c r="AN11" s="96">
        <f>LEN(K11)</f>
        <v>5</v>
      </c>
      <c r="AO11" s="96">
        <f>VALUE(IF(MID(K11,AN11-1,1)="-",RIGHT(K11,1),RIGHT(K11,2)))</f>
        <v>1</v>
      </c>
      <c r="AP11" s="97"/>
      <c r="AQ11" s="96" t="e">
        <f>VALUE(IF(MID(#REF!,2,1)="-",LEFT(#REF!,1),LEFT(#REF!,2)))</f>
        <v>#REF!</v>
      </c>
      <c r="AR11" s="96" t="e">
        <f>LEN(#REF!)</f>
        <v>#REF!</v>
      </c>
      <c r="AS11" s="96" t="e">
        <f>VALUE(IF(MID(#REF!,AR11-1,1)="-",RIGHT(#REF!,1),RIGHT(#REF!,2)))</f>
        <v>#REF!</v>
      </c>
      <c r="AT11" s="97"/>
      <c r="AU11" s="96" t="e">
        <f>VALUE(IF(MID(#REF!,2,1)="-",LEFT(#REF!,1),LEFT(#REF!,2)))</f>
        <v>#REF!</v>
      </c>
      <c r="AV11" s="96" t="e">
        <f>LEN(#REF!)</f>
        <v>#REF!</v>
      </c>
      <c r="AW11" s="96" t="e">
        <f>VALUE(IF(MID(#REF!,AV11-1,1)="-",RIGHT(#REF!,1),RIGHT(#REF!,2)))</f>
        <v>#REF!</v>
      </c>
      <c r="AX11" s="96"/>
      <c r="AY11" s="96" t="e">
        <f>VALUE(IF(MID(#REF!,2,1)="-",LEFT(#REF!,1),LEFT(#REF!,2)))</f>
        <v>#REF!</v>
      </c>
      <c r="AZ11" s="96" t="e">
        <f>LEN(#REF!)</f>
        <v>#REF!</v>
      </c>
      <c r="BA11" s="96" t="e">
        <f>VALUE(IF(MID(#REF!,AZ11-1,1)="-",RIGHT(#REF!,1),RIGHT(#REF!,2)))</f>
        <v>#REF!</v>
      </c>
      <c r="BB11" s="97"/>
      <c r="BC11" s="96" t="e">
        <f>VALUE(IF(MID(I11,2,1)="-",LEFT(I11,1),LEFT(I11,2)))</f>
        <v>#VALUE!</v>
      </c>
      <c r="BD11" s="96">
        <f>LEN(I11)</f>
        <v>0</v>
      </c>
      <c r="BE11" s="96" t="e">
        <f>VALUE(IF(MID(I11,BD11-1,1)="-",RIGHT(I11,1),RIGHT(I11,2)))</f>
        <v>#VALUE!</v>
      </c>
      <c r="BF11" s="67"/>
      <c r="BG11" s="53">
        <f>SUM(S11,U11,W11, Y11,AA11,AC11,AE11, AG11,AI11,AK11,AM11, AO11)</f>
        <v>42</v>
      </c>
      <c r="BH11" s="53"/>
      <c r="BI11" s="53"/>
      <c r="BJ11" s="53"/>
      <c r="BK11" s="53"/>
      <c r="BL11" s="53"/>
      <c r="BM11" s="53"/>
      <c r="BN11" s="53"/>
      <c r="BO11" s="53"/>
      <c r="BP11" s="53"/>
    </row>
    <row r="12" spans="1:68" ht="22.05" customHeight="1" x14ac:dyDescent="0.25">
      <c r="A12" s="168">
        <v>6</v>
      </c>
      <c r="B12" s="168"/>
      <c r="C12" s="64">
        <f t="shared" si="22"/>
        <v>46345</v>
      </c>
      <c r="D12" s="65" t="s">
        <v>69</v>
      </c>
      <c r="E12" s="66" t="s">
        <v>70</v>
      </c>
      <c r="F12" s="106"/>
      <c r="G12" s="65" t="s">
        <v>113</v>
      </c>
      <c r="H12" s="66" t="s">
        <v>81</v>
      </c>
      <c r="I12" s="106"/>
      <c r="J12" s="65" t="s">
        <v>107</v>
      </c>
      <c r="K12" s="66" t="s">
        <v>105</v>
      </c>
      <c r="L12" s="52"/>
      <c r="M12" s="52"/>
      <c r="N12" s="52"/>
      <c r="O12" s="153"/>
      <c r="P12" s="52"/>
      <c r="Q12" s="52"/>
      <c r="R12" s="91"/>
      <c r="S12" s="96">
        <f t="shared" si="0"/>
        <v>3</v>
      </c>
      <c r="T12" s="96">
        <f t="shared" si="1"/>
        <v>5</v>
      </c>
      <c r="U12" s="96">
        <f t="shared" si="2"/>
        <v>1</v>
      </c>
      <c r="V12" s="96"/>
      <c r="W12" s="96">
        <f t="shared" si="3"/>
        <v>5</v>
      </c>
      <c r="X12" s="96">
        <f t="shared" si="4"/>
        <v>5</v>
      </c>
      <c r="Y12" s="96">
        <f t="shared" si="5"/>
        <v>2</v>
      </c>
      <c r="Z12" s="97"/>
      <c r="AA12" s="96">
        <f t="shared" si="6"/>
        <v>4</v>
      </c>
      <c r="AB12" s="96">
        <f t="shared" si="7"/>
        <v>5</v>
      </c>
      <c r="AC12" s="96">
        <f t="shared" si="8"/>
        <v>6</v>
      </c>
      <c r="AD12" s="96"/>
      <c r="AE12" s="96">
        <f t="shared" si="9"/>
        <v>1</v>
      </c>
      <c r="AF12" s="96">
        <f t="shared" si="10"/>
        <v>5</v>
      </c>
      <c r="AG12" s="96">
        <f t="shared" si="11"/>
        <v>2</v>
      </c>
      <c r="AH12" s="97"/>
      <c r="AI12" s="96">
        <f t="shared" si="12"/>
        <v>5</v>
      </c>
      <c r="AJ12" s="96">
        <f t="shared" si="13"/>
        <v>5</v>
      </c>
      <c r="AK12" s="96">
        <f t="shared" si="14"/>
        <v>4</v>
      </c>
      <c r="AL12" s="96"/>
      <c r="AM12" s="96">
        <f t="shared" si="15"/>
        <v>6</v>
      </c>
      <c r="AN12" s="96">
        <f t="shared" si="16"/>
        <v>5</v>
      </c>
      <c r="AO12" s="96">
        <f t="shared" si="17"/>
        <v>3</v>
      </c>
      <c r="AP12" s="97"/>
      <c r="AQ12" s="96" t="e">
        <f>VALUE(IF(MID(#REF!,2,1)="-",LEFT(#REF!,1),LEFT(#REF!,2)))</f>
        <v>#REF!</v>
      </c>
      <c r="AR12" s="96" t="e">
        <f>LEN(#REF!)</f>
        <v>#REF!</v>
      </c>
      <c r="AS12" s="96" t="e">
        <f>VALUE(IF(MID(#REF!,AR12-1,1)="-",RIGHT(#REF!,1),RIGHT(#REF!,2)))</f>
        <v>#REF!</v>
      </c>
      <c r="AT12" s="97"/>
      <c r="AU12" s="96" t="e">
        <f>VALUE(IF(MID(#REF!,2,1)="-",LEFT(#REF!,1),LEFT(#REF!,2)))</f>
        <v>#REF!</v>
      </c>
      <c r="AV12" s="96" t="e">
        <f>LEN(#REF!)</f>
        <v>#REF!</v>
      </c>
      <c r="AW12" s="96" t="e">
        <f>VALUE(IF(MID(#REF!,AV12-1,1)="-",RIGHT(#REF!,1),RIGHT(#REF!,2)))</f>
        <v>#REF!</v>
      </c>
      <c r="AX12" s="96"/>
      <c r="AY12" s="96" t="e">
        <f>VALUE(IF(MID(#REF!,2,1)="-",LEFT(#REF!,1),LEFT(#REF!,2)))</f>
        <v>#REF!</v>
      </c>
      <c r="AZ12" s="96" t="e">
        <f>LEN(#REF!)</f>
        <v>#REF!</v>
      </c>
      <c r="BA12" s="96" t="e">
        <f>VALUE(IF(MID(#REF!,AZ12-1,1)="-",RIGHT(#REF!,1),RIGHT(#REF!,2)))</f>
        <v>#REF!</v>
      </c>
      <c r="BB12" s="97"/>
      <c r="BC12" s="96" t="e">
        <f t="shared" si="18"/>
        <v>#VALUE!</v>
      </c>
      <c r="BD12" s="96">
        <f t="shared" si="19"/>
        <v>0</v>
      </c>
      <c r="BE12" s="96" t="e">
        <f t="shared" si="20"/>
        <v>#VALUE!</v>
      </c>
      <c r="BF12" s="67"/>
      <c r="BG12" s="53">
        <f t="shared" si="21"/>
        <v>42</v>
      </c>
      <c r="BH12" s="53"/>
      <c r="BI12" s="53"/>
      <c r="BJ12" s="53"/>
      <c r="BK12" s="53"/>
      <c r="BL12" s="53"/>
      <c r="BM12" s="53"/>
      <c r="BN12" s="53"/>
      <c r="BO12" s="53"/>
      <c r="BP12" s="53"/>
    </row>
    <row r="13" spans="1:68" ht="19.05" customHeight="1" x14ac:dyDescent="0.25">
      <c r="A13" s="168"/>
      <c r="B13" s="168"/>
      <c r="C13" s="64">
        <f t="shared" si="22"/>
        <v>46352</v>
      </c>
      <c r="D13" s="222" t="s">
        <v>145</v>
      </c>
      <c r="E13" s="223"/>
      <c r="F13" s="223"/>
      <c r="G13" s="223"/>
      <c r="H13" s="223"/>
      <c r="I13" s="223"/>
      <c r="J13" s="223"/>
      <c r="K13" s="224"/>
      <c r="L13" s="52"/>
      <c r="M13" s="52"/>
      <c r="N13" s="52"/>
      <c r="O13" s="52"/>
      <c r="P13" s="52"/>
      <c r="Q13" s="52"/>
      <c r="R13" s="91"/>
      <c r="S13" s="96" t="e">
        <f t="shared" si="0"/>
        <v>#VALUE!</v>
      </c>
      <c r="T13" s="96">
        <f t="shared" si="1"/>
        <v>12</v>
      </c>
      <c r="U13" s="96" t="e">
        <f t="shared" si="2"/>
        <v>#VALUE!</v>
      </c>
      <c r="V13" s="96"/>
      <c r="W13" s="96" t="e">
        <f t="shared" si="3"/>
        <v>#VALUE!</v>
      </c>
      <c r="X13" s="96">
        <f t="shared" si="4"/>
        <v>0</v>
      </c>
      <c r="Y13" s="96" t="e">
        <f t="shared" si="5"/>
        <v>#VALUE!</v>
      </c>
      <c r="Z13" s="97"/>
      <c r="AA13" s="96" t="e">
        <f t="shared" si="6"/>
        <v>#VALUE!</v>
      </c>
      <c r="AB13" s="96">
        <f t="shared" si="7"/>
        <v>0</v>
      </c>
      <c r="AC13" s="96" t="e">
        <f t="shared" si="8"/>
        <v>#VALUE!</v>
      </c>
      <c r="AD13" s="96"/>
      <c r="AE13" s="96" t="e">
        <f t="shared" si="9"/>
        <v>#VALUE!</v>
      </c>
      <c r="AF13" s="96">
        <f t="shared" si="10"/>
        <v>0</v>
      </c>
      <c r="AG13" s="96" t="e">
        <f t="shared" si="11"/>
        <v>#VALUE!</v>
      </c>
      <c r="AH13" s="97"/>
      <c r="AI13" s="96" t="e">
        <f t="shared" si="12"/>
        <v>#VALUE!</v>
      </c>
      <c r="AJ13" s="96">
        <f t="shared" si="13"/>
        <v>0</v>
      </c>
      <c r="AK13" s="96" t="e">
        <f t="shared" si="14"/>
        <v>#VALUE!</v>
      </c>
      <c r="AL13" s="96"/>
      <c r="AM13" s="96" t="e">
        <f t="shared" si="15"/>
        <v>#VALUE!</v>
      </c>
      <c r="AN13" s="96">
        <f t="shared" si="16"/>
        <v>0</v>
      </c>
      <c r="AO13" s="96" t="e">
        <f t="shared" si="17"/>
        <v>#VALUE!</v>
      </c>
      <c r="AP13" s="97"/>
      <c r="AQ13" s="96" t="e">
        <f>VALUE(IF(MID(#REF!,2,1)="-",LEFT(#REF!,1),LEFT(#REF!,2)))</f>
        <v>#REF!</v>
      </c>
      <c r="AR13" s="96" t="e">
        <f>LEN(#REF!)</f>
        <v>#REF!</v>
      </c>
      <c r="AS13" s="96" t="e">
        <f>VALUE(IF(MID(#REF!,AR13-1,1)="-",RIGHT(#REF!,1),RIGHT(#REF!,2)))</f>
        <v>#REF!</v>
      </c>
      <c r="AT13" s="97"/>
      <c r="AU13" s="96" t="e">
        <f>VALUE(IF(MID(#REF!,2,1)="-",LEFT(#REF!,1),LEFT(#REF!,2)))</f>
        <v>#REF!</v>
      </c>
      <c r="AV13" s="96" t="e">
        <f>LEN(#REF!)</f>
        <v>#REF!</v>
      </c>
      <c r="AW13" s="96" t="e">
        <f>VALUE(IF(MID(#REF!,AV13-1,1)="-",RIGHT(#REF!,1),RIGHT(#REF!,2)))</f>
        <v>#REF!</v>
      </c>
      <c r="AX13" s="96"/>
      <c r="AY13" s="96" t="e">
        <f>VALUE(IF(MID(#REF!,2,1)="-",LEFT(#REF!,1),LEFT(#REF!,2)))</f>
        <v>#REF!</v>
      </c>
      <c r="AZ13" s="96" t="e">
        <f>LEN(#REF!)</f>
        <v>#REF!</v>
      </c>
      <c r="BA13" s="96" t="e">
        <f>VALUE(IF(MID(#REF!,AZ13-1,1)="-",RIGHT(#REF!,1),RIGHT(#REF!,2)))</f>
        <v>#REF!</v>
      </c>
      <c r="BB13" s="97"/>
      <c r="BC13" s="96" t="e">
        <f t="shared" si="18"/>
        <v>#VALUE!</v>
      </c>
      <c r="BD13" s="96">
        <f t="shared" si="19"/>
        <v>0</v>
      </c>
      <c r="BE13" s="96" t="e">
        <f t="shared" si="20"/>
        <v>#VALUE!</v>
      </c>
      <c r="BF13" s="67"/>
      <c r="BG13" s="53" t="e">
        <f t="shared" si="21"/>
        <v>#VALUE!</v>
      </c>
      <c r="BH13" s="53"/>
      <c r="BI13" s="53"/>
      <c r="BJ13" s="53"/>
      <c r="BK13" s="53"/>
      <c r="BL13" s="53"/>
      <c r="BM13" s="53"/>
      <c r="BN13" s="53"/>
      <c r="BO13" s="53"/>
      <c r="BP13" s="53"/>
    </row>
    <row r="14" spans="1:68" ht="22.05" customHeight="1" x14ac:dyDescent="0.25">
      <c r="A14" s="168">
        <v>7</v>
      </c>
      <c r="B14" s="168"/>
      <c r="C14" s="64">
        <f t="shared" si="22"/>
        <v>46359</v>
      </c>
      <c r="D14" s="65" t="s">
        <v>80</v>
      </c>
      <c r="E14" s="68" t="s">
        <v>78</v>
      </c>
      <c r="F14" s="106"/>
      <c r="G14" s="65" t="s">
        <v>109</v>
      </c>
      <c r="H14" s="66" t="s">
        <v>106</v>
      </c>
      <c r="I14" s="106"/>
      <c r="J14" s="65" t="s">
        <v>72</v>
      </c>
      <c r="K14" s="66" t="s">
        <v>64</v>
      </c>
      <c r="L14" s="58"/>
      <c r="M14" s="52"/>
      <c r="N14" s="52"/>
      <c r="O14" s="52"/>
      <c r="P14" s="52"/>
      <c r="Q14" s="52"/>
      <c r="R14" s="91"/>
      <c r="S14" s="96">
        <f t="shared" si="0"/>
        <v>1</v>
      </c>
      <c r="T14" s="96">
        <f t="shared" si="1"/>
        <v>5</v>
      </c>
      <c r="U14" s="96">
        <f t="shared" si="2"/>
        <v>4</v>
      </c>
      <c r="V14" s="96"/>
      <c r="W14" s="96">
        <f t="shared" si="3"/>
        <v>3</v>
      </c>
      <c r="X14" s="96">
        <f t="shared" si="4"/>
        <v>5</v>
      </c>
      <c r="Y14" s="96">
        <f t="shared" si="5"/>
        <v>2</v>
      </c>
      <c r="Z14" s="97"/>
      <c r="AA14" s="96">
        <f t="shared" si="6"/>
        <v>5</v>
      </c>
      <c r="AB14" s="96">
        <f t="shared" si="7"/>
        <v>5</v>
      </c>
      <c r="AC14" s="96">
        <f t="shared" si="8"/>
        <v>6</v>
      </c>
      <c r="AD14" s="96"/>
      <c r="AE14" s="96">
        <f t="shared" si="9"/>
        <v>3</v>
      </c>
      <c r="AF14" s="96">
        <f t="shared" si="10"/>
        <v>5</v>
      </c>
      <c r="AG14" s="96">
        <f t="shared" si="11"/>
        <v>4</v>
      </c>
      <c r="AH14" s="97"/>
      <c r="AI14" s="96">
        <f t="shared" si="12"/>
        <v>2</v>
      </c>
      <c r="AJ14" s="96">
        <f t="shared" si="13"/>
        <v>5</v>
      </c>
      <c r="AK14" s="96">
        <f t="shared" si="14"/>
        <v>6</v>
      </c>
      <c r="AL14" s="96"/>
      <c r="AM14" s="96">
        <f t="shared" si="15"/>
        <v>5</v>
      </c>
      <c r="AN14" s="96">
        <f t="shared" si="16"/>
        <v>5</v>
      </c>
      <c r="AO14" s="96">
        <f t="shared" si="17"/>
        <v>1</v>
      </c>
      <c r="AP14" s="97"/>
      <c r="AQ14" s="96" t="e">
        <f>VALUE(IF(MID(#REF!,2,1)="-",LEFT(#REF!,1),LEFT(#REF!,2)))</f>
        <v>#REF!</v>
      </c>
      <c r="AR14" s="96" t="e">
        <f>LEN(#REF!)</f>
        <v>#REF!</v>
      </c>
      <c r="AS14" s="96" t="e">
        <f>VALUE(IF(MID(#REF!,AR14-1,1)="-",RIGHT(#REF!,1),RIGHT(#REF!,2)))</f>
        <v>#REF!</v>
      </c>
      <c r="AT14" s="97"/>
      <c r="AU14" s="96" t="e">
        <f>VALUE(IF(MID(#REF!,2,1)="-",LEFT(#REF!,1),LEFT(#REF!,2)))</f>
        <v>#REF!</v>
      </c>
      <c r="AV14" s="96" t="e">
        <f>LEN(#REF!)</f>
        <v>#REF!</v>
      </c>
      <c r="AW14" s="96" t="e">
        <f>VALUE(IF(MID(#REF!,AV14-1,1)="-",RIGHT(#REF!,1),RIGHT(#REF!,2)))</f>
        <v>#REF!</v>
      </c>
      <c r="AX14" s="96"/>
      <c r="AY14" s="96" t="e">
        <f>VALUE(IF(MID(#REF!,2,1)="-",LEFT(#REF!,1),LEFT(#REF!,2)))</f>
        <v>#REF!</v>
      </c>
      <c r="AZ14" s="96" t="e">
        <f>LEN(#REF!)</f>
        <v>#REF!</v>
      </c>
      <c r="BA14" s="96" t="e">
        <f>VALUE(IF(MID(#REF!,AZ14-1,1)="-",RIGHT(#REF!,1),RIGHT(#REF!,2)))</f>
        <v>#REF!</v>
      </c>
      <c r="BB14" s="97"/>
      <c r="BC14" s="96" t="e">
        <f t="shared" si="18"/>
        <v>#VALUE!</v>
      </c>
      <c r="BD14" s="96">
        <f t="shared" si="19"/>
        <v>0</v>
      </c>
      <c r="BE14" s="96" t="e">
        <f t="shared" si="20"/>
        <v>#VALUE!</v>
      </c>
      <c r="BF14" s="67"/>
      <c r="BG14" s="53">
        <f t="shared" si="21"/>
        <v>42</v>
      </c>
      <c r="BH14" s="53"/>
      <c r="BI14" s="53"/>
      <c r="BJ14" s="53"/>
      <c r="BK14" s="53"/>
      <c r="BL14" s="53"/>
      <c r="BM14" s="53"/>
      <c r="BN14" s="53"/>
      <c r="BO14" s="53"/>
      <c r="BP14" s="53"/>
    </row>
    <row r="15" spans="1:68" ht="22.05" customHeight="1" x14ac:dyDescent="0.25">
      <c r="A15" s="168">
        <v>8</v>
      </c>
      <c r="B15" s="168"/>
      <c r="C15" s="64">
        <f t="shared" si="22"/>
        <v>46366</v>
      </c>
      <c r="D15" s="65" t="s">
        <v>75</v>
      </c>
      <c r="E15" s="68" t="s">
        <v>71</v>
      </c>
      <c r="F15" s="106"/>
      <c r="G15" s="65" t="s">
        <v>73</v>
      </c>
      <c r="H15" s="66" t="s">
        <v>67</v>
      </c>
      <c r="I15" s="106"/>
      <c r="J15" s="65" t="s">
        <v>74</v>
      </c>
      <c r="K15" s="66" t="s">
        <v>112</v>
      </c>
      <c r="L15" s="52"/>
      <c r="M15" s="52"/>
      <c r="N15" s="52"/>
      <c r="O15" s="52"/>
      <c r="P15" s="52"/>
      <c r="Q15" s="52"/>
      <c r="R15" s="91"/>
      <c r="S15" s="96">
        <f t="shared" si="0"/>
        <v>2</v>
      </c>
      <c r="T15" s="96">
        <f t="shared" si="1"/>
        <v>5</v>
      </c>
      <c r="U15" s="96">
        <f t="shared" si="2"/>
        <v>1</v>
      </c>
      <c r="V15" s="96"/>
      <c r="W15" s="96">
        <f t="shared" si="3"/>
        <v>3</v>
      </c>
      <c r="X15" s="96">
        <f t="shared" si="4"/>
        <v>5</v>
      </c>
      <c r="Y15" s="96">
        <f t="shared" si="5"/>
        <v>6</v>
      </c>
      <c r="Z15" s="97"/>
      <c r="AA15" s="96">
        <f t="shared" si="6"/>
        <v>4</v>
      </c>
      <c r="AB15" s="96">
        <f t="shared" si="7"/>
        <v>5</v>
      </c>
      <c r="AC15" s="96">
        <f t="shared" si="8"/>
        <v>5</v>
      </c>
      <c r="AD15" s="96"/>
      <c r="AE15" s="96">
        <f t="shared" si="9"/>
        <v>6</v>
      </c>
      <c r="AF15" s="96">
        <f t="shared" si="10"/>
        <v>5</v>
      </c>
      <c r="AG15" s="96">
        <f t="shared" si="11"/>
        <v>1</v>
      </c>
      <c r="AH15" s="97"/>
      <c r="AI15" s="96">
        <f t="shared" si="12"/>
        <v>5</v>
      </c>
      <c r="AJ15" s="96">
        <f t="shared" si="13"/>
        <v>5</v>
      </c>
      <c r="AK15" s="96">
        <f t="shared" si="14"/>
        <v>3</v>
      </c>
      <c r="AL15" s="96"/>
      <c r="AM15" s="96">
        <f t="shared" si="15"/>
        <v>4</v>
      </c>
      <c r="AN15" s="96">
        <f t="shared" si="16"/>
        <v>5</v>
      </c>
      <c r="AO15" s="96">
        <f t="shared" si="17"/>
        <v>2</v>
      </c>
      <c r="AP15" s="97"/>
      <c r="AQ15" s="96" t="e">
        <f>VALUE(IF(MID(#REF!,2,1)="-",LEFT(#REF!,1),LEFT(#REF!,2)))</f>
        <v>#REF!</v>
      </c>
      <c r="AR15" s="96" t="e">
        <f>LEN(#REF!)</f>
        <v>#REF!</v>
      </c>
      <c r="AS15" s="96" t="e">
        <f>VALUE(IF(MID(#REF!,AR15-1,1)="-",RIGHT(#REF!,1),RIGHT(#REF!,2)))</f>
        <v>#REF!</v>
      </c>
      <c r="AT15" s="97"/>
      <c r="AU15" s="96" t="e">
        <f>VALUE(IF(MID(#REF!,2,1)="-",LEFT(#REF!,1),LEFT(#REF!,2)))</f>
        <v>#REF!</v>
      </c>
      <c r="AV15" s="96" t="e">
        <f>LEN(#REF!)</f>
        <v>#REF!</v>
      </c>
      <c r="AW15" s="96" t="e">
        <f>VALUE(IF(MID(#REF!,AV15-1,1)="-",RIGHT(#REF!,1),RIGHT(#REF!,2)))</f>
        <v>#REF!</v>
      </c>
      <c r="AX15" s="96"/>
      <c r="AY15" s="96" t="e">
        <f>VALUE(IF(MID(#REF!,2,1)="-",LEFT(#REF!,1),LEFT(#REF!,2)))</f>
        <v>#REF!</v>
      </c>
      <c r="AZ15" s="96" t="e">
        <f>LEN(#REF!)</f>
        <v>#REF!</v>
      </c>
      <c r="BA15" s="96" t="e">
        <f>VALUE(IF(MID(#REF!,AZ15-1,1)="-",RIGHT(#REF!,1),RIGHT(#REF!,2)))</f>
        <v>#REF!</v>
      </c>
      <c r="BB15" s="97"/>
      <c r="BC15" s="96" t="e">
        <f t="shared" si="18"/>
        <v>#VALUE!</v>
      </c>
      <c r="BD15" s="96">
        <f t="shared" si="19"/>
        <v>0</v>
      </c>
      <c r="BE15" s="96" t="e">
        <f t="shared" si="20"/>
        <v>#VALUE!</v>
      </c>
      <c r="BF15" s="67"/>
      <c r="BG15" s="53">
        <f t="shared" si="21"/>
        <v>42</v>
      </c>
      <c r="BH15" s="53"/>
      <c r="BI15" s="53"/>
      <c r="BJ15" s="53"/>
      <c r="BK15" s="53"/>
      <c r="BL15" s="53"/>
      <c r="BM15" s="53"/>
      <c r="BN15" s="53"/>
      <c r="BO15" s="53"/>
      <c r="BP15" s="53"/>
    </row>
    <row r="16" spans="1:68" ht="18" customHeight="1" x14ac:dyDescent="0.25">
      <c r="A16" s="51"/>
      <c r="B16" s="51"/>
      <c r="C16" s="64">
        <f t="shared" ref="C16:C30" si="23">C15+7</f>
        <v>46373</v>
      </c>
      <c r="D16" s="229" t="s">
        <v>143</v>
      </c>
      <c r="E16" s="230"/>
      <c r="F16" s="230"/>
      <c r="G16" s="230"/>
      <c r="H16" s="230"/>
      <c r="I16" s="230"/>
      <c r="J16" s="230"/>
      <c r="K16" s="231"/>
      <c r="L16" s="52"/>
      <c r="M16" s="52"/>
      <c r="N16" s="52"/>
      <c r="O16" s="52"/>
      <c r="P16" s="52"/>
      <c r="Q16" s="52"/>
      <c r="R16" s="91"/>
      <c r="S16" s="96" t="e">
        <f>VALUE(IF(MID(D16,2,1)="-",LEFT(D16,1),LEFT(D16,2)))</f>
        <v>#VALUE!</v>
      </c>
      <c r="T16" s="96">
        <f>LEN(D16)</f>
        <v>11</v>
      </c>
      <c r="U16" s="96" t="e">
        <f>VALUE(IF(MID(D16,T16-1,1)="-",RIGHT(D16,1),RIGHT(D16,2)))</f>
        <v>#VALUE!</v>
      </c>
      <c r="V16" s="96"/>
      <c r="W16" s="96" t="e">
        <f>VALUE(IF(MID(E16,2,1)="-",LEFT(E16,1),LEFT(E16,2)))</f>
        <v>#VALUE!</v>
      </c>
      <c r="X16" s="96">
        <f>LEN(E16)</f>
        <v>0</v>
      </c>
      <c r="Y16" s="96" t="e">
        <f>VALUE(IF(MID(E16,X16-1,1)="-",RIGHT(E16,1),RIGHT(E16,2)))</f>
        <v>#VALUE!</v>
      </c>
      <c r="Z16" s="97"/>
      <c r="AA16" s="96" t="e">
        <f>VALUE(IF(MID(G16,2,1)="-",LEFT(G16,1),LEFT(G16,2)))</f>
        <v>#VALUE!</v>
      </c>
      <c r="AB16" s="96">
        <f>LEN(G16)</f>
        <v>0</v>
      </c>
      <c r="AC16" s="96" t="e">
        <f>VALUE(IF(MID(G16,AB16-1,1)="-",RIGHT(G16,1),RIGHT(G16,2)))</f>
        <v>#VALUE!</v>
      </c>
      <c r="AD16" s="96"/>
      <c r="AE16" s="96" t="e">
        <f>VALUE(IF(MID(H16,2,1)="-",LEFT(H16,1),LEFT(H16,2)))</f>
        <v>#VALUE!</v>
      </c>
      <c r="AF16" s="96">
        <f>LEN(H16)</f>
        <v>0</v>
      </c>
      <c r="AG16" s="96" t="e">
        <f>VALUE(IF(MID(H16,AF16-1,1)="-",RIGHT(H16,1),RIGHT(H16,2)))</f>
        <v>#VALUE!</v>
      </c>
      <c r="AH16" s="97"/>
      <c r="AI16" s="96" t="e">
        <f>VALUE(IF(MID(J16,2,1)="-",LEFT(J16,1),LEFT(J16,2)))</f>
        <v>#VALUE!</v>
      </c>
      <c r="AJ16" s="96">
        <f>LEN(J16)</f>
        <v>0</v>
      </c>
      <c r="AK16" s="96" t="e">
        <f>VALUE(IF(MID(J16,AJ16-1,1)="-",RIGHT(J16,1),RIGHT(J16,2)))</f>
        <v>#VALUE!</v>
      </c>
      <c r="AL16" s="96"/>
      <c r="AM16" s="96" t="e">
        <f>VALUE(IF(MID(K16,2,1)="-",LEFT(K16,1),LEFT(K16,2)))</f>
        <v>#VALUE!</v>
      </c>
      <c r="AN16" s="96">
        <f>LEN(K16)</f>
        <v>0</v>
      </c>
      <c r="AO16" s="96" t="e">
        <f>VALUE(IF(MID(K16,AN16-1,1)="-",RIGHT(K16,1),RIGHT(K16,2)))</f>
        <v>#VALUE!</v>
      </c>
      <c r="AP16" s="97"/>
      <c r="AQ16" s="96" t="e">
        <f>VALUE(IF(MID(#REF!,2,1)="-",LEFT(#REF!,1),LEFT(#REF!,2)))</f>
        <v>#REF!</v>
      </c>
      <c r="AR16" s="96" t="e">
        <f>LEN(#REF!)</f>
        <v>#REF!</v>
      </c>
      <c r="AS16" s="96" t="e">
        <f>VALUE(IF(MID(#REF!,AR16-1,1)="-",RIGHT(#REF!,1),RIGHT(#REF!,2)))</f>
        <v>#REF!</v>
      </c>
      <c r="AT16" s="97"/>
      <c r="AU16" s="96" t="e">
        <f>VALUE(IF(MID(#REF!,2,1)="-",LEFT(#REF!,1),LEFT(#REF!,2)))</f>
        <v>#REF!</v>
      </c>
      <c r="AV16" s="96" t="e">
        <f>LEN(#REF!)</f>
        <v>#REF!</v>
      </c>
      <c r="AW16" s="96" t="e">
        <f>VALUE(IF(MID(#REF!,AV16-1,1)="-",RIGHT(#REF!,1),RIGHT(#REF!,2)))</f>
        <v>#REF!</v>
      </c>
      <c r="AX16" s="96"/>
      <c r="AY16" s="96" t="e">
        <f>VALUE(IF(MID(#REF!,2,1)="-",LEFT(#REF!,1),LEFT(#REF!,2)))</f>
        <v>#REF!</v>
      </c>
      <c r="AZ16" s="96" t="e">
        <f>LEN(#REF!)</f>
        <v>#REF!</v>
      </c>
      <c r="BA16" s="96" t="e">
        <f>VALUE(IF(MID(#REF!,AZ16-1,1)="-",RIGHT(#REF!,1),RIGHT(#REF!,2)))</f>
        <v>#REF!</v>
      </c>
      <c r="BB16" s="97"/>
      <c r="BC16" s="96" t="e">
        <f>VALUE(IF(MID(I16,2,1)="-",LEFT(I16,1),LEFT(I16,2)))</f>
        <v>#VALUE!</v>
      </c>
      <c r="BD16" s="96">
        <f>LEN(I16)</f>
        <v>0</v>
      </c>
      <c r="BE16" s="96" t="e">
        <f>VALUE(IF(MID(I16,BD16-1,1)="-",RIGHT(I16,1),RIGHT(I16,2)))</f>
        <v>#VALUE!</v>
      </c>
      <c r="BF16" s="67"/>
      <c r="BG16" s="53" t="e">
        <f>SUM(S16,U16,W16, Y16,AA16,AC16,AE16, AG16,AI16,AK16,AM16, AO16)</f>
        <v>#VALUE!</v>
      </c>
      <c r="BH16" s="53"/>
      <c r="BI16" s="53"/>
      <c r="BJ16" s="53"/>
      <c r="BK16" s="53"/>
      <c r="BL16" s="53"/>
      <c r="BM16" s="53"/>
      <c r="BN16" s="53"/>
      <c r="BO16" s="53"/>
      <c r="BP16" s="53"/>
    </row>
    <row r="17" spans="1:68" ht="18" customHeight="1" x14ac:dyDescent="0.25">
      <c r="A17" s="51"/>
      <c r="B17" s="51"/>
      <c r="C17" s="64">
        <f t="shared" si="23"/>
        <v>46380</v>
      </c>
      <c r="D17" s="229" t="s">
        <v>124</v>
      </c>
      <c r="E17" s="230"/>
      <c r="F17" s="230"/>
      <c r="G17" s="230"/>
      <c r="H17" s="230"/>
      <c r="I17" s="230"/>
      <c r="J17" s="230"/>
      <c r="K17" s="231"/>
      <c r="L17" s="52"/>
      <c r="M17" s="52"/>
      <c r="N17" s="52"/>
      <c r="O17" s="52"/>
      <c r="P17" s="52"/>
      <c r="Q17" s="52"/>
      <c r="R17" s="91"/>
      <c r="S17" s="96" t="e">
        <f>VALUE(IF(MID(D17,2,1)="-",LEFT(D17,1),LEFT(D17,2)))</f>
        <v>#VALUE!</v>
      </c>
      <c r="T17" s="96">
        <f>LEN(D17)</f>
        <v>30</v>
      </c>
      <c r="U17" s="96" t="e">
        <f>VALUE(IF(MID(D17,T17-1,1)="-",RIGHT(D17,1),RIGHT(D17,2)))</f>
        <v>#VALUE!</v>
      </c>
      <c r="V17" s="96"/>
      <c r="W17" s="96" t="e">
        <f>VALUE(IF(MID(E17,2,1)="-",LEFT(E17,1),LEFT(E17,2)))</f>
        <v>#VALUE!</v>
      </c>
      <c r="X17" s="96">
        <f>LEN(E17)</f>
        <v>0</v>
      </c>
      <c r="Y17" s="96" t="e">
        <f>VALUE(IF(MID(E17,X17-1,1)="-",RIGHT(E17,1),RIGHT(E17,2)))</f>
        <v>#VALUE!</v>
      </c>
      <c r="Z17" s="97"/>
      <c r="AA17" s="96" t="e">
        <f>VALUE(IF(MID(G17,2,1)="-",LEFT(G17,1),LEFT(G17,2)))</f>
        <v>#VALUE!</v>
      </c>
      <c r="AB17" s="96">
        <f>LEN(G17)</f>
        <v>0</v>
      </c>
      <c r="AC17" s="96" t="e">
        <f>VALUE(IF(MID(G17,AB17-1,1)="-",RIGHT(G17,1),RIGHT(G17,2)))</f>
        <v>#VALUE!</v>
      </c>
      <c r="AD17" s="96"/>
      <c r="AE17" s="96" t="e">
        <f>VALUE(IF(MID(H17,2,1)="-",LEFT(H17,1),LEFT(H17,2)))</f>
        <v>#VALUE!</v>
      </c>
      <c r="AF17" s="96">
        <f>LEN(H17)</f>
        <v>0</v>
      </c>
      <c r="AG17" s="96" t="e">
        <f>VALUE(IF(MID(H17,AF17-1,1)="-",RIGHT(H17,1),RIGHT(H17,2)))</f>
        <v>#VALUE!</v>
      </c>
      <c r="AH17" s="97"/>
      <c r="AI17" s="96" t="e">
        <f>VALUE(IF(MID(J17,2,1)="-",LEFT(J17,1),LEFT(J17,2)))</f>
        <v>#VALUE!</v>
      </c>
      <c r="AJ17" s="96">
        <f>LEN(J17)</f>
        <v>0</v>
      </c>
      <c r="AK17" s="96" t="e">
        <f>VALUE(IF(MID(J17,AJ17-1,1)="-",RIGHT(J17,1),RIGHT(J17,2)))</f>
        <v>#VALUE!</v>
      </c>
      <c r="AL17" s="96"/>
      <c r="AM17" s="96" t="e">
        <f>VALUE(IF(MID(K17,2,1)="-",LEFT(K17,1),LEFT(K17,2)))</f>
        <v>#VALUE!</v>
      </c>
      <c r="AN17" s="96">
        <f>LEN(K17)</f>
        <v>0</v>
      </c>
      <c r="AO17" s="96" t="e">
        <f>VALUE(IF(MID(K17,AN17-1,1)="-",RIGHT(K17,1),RIGHT(K17,2)))</f>
        <v>#VALUE!</v>
      </c>
      <c r="AP17" s="97"/>
      <c r="AQ17" s="96" t="e">
        <f>VALUE(IF(MID(#REF!,2,1)="-",LEFT(#REF!,1),LEFT(#REF!,2)))</f>
        <v>#REF!</v>
      </c>
      <c r="AR17" s="96" t="e">
        <f>LEN(#REF!)</f>
        <v>#REF!</v>
      </c>
      <c r="AS17" s="96" t="e">
        <f>VALUE(IF(MID(#REF!,AR17-1,1)="-",RIGHT(#REF!,1),RIGHT(#REF!,2)))</f>
        <v>#REF!</v>
      </c>
      <c r="AT17" s="97"/>
      <c r="AU17" s="96" t="e">
        <f>VALUE(IF(MID(#REF!,2,1)="-",LEFT(#REF!,1),LEFT(#REF!,2)))</f>
        <v>#REF!</v>
      </c>
      <c r="AV17" s="96" t="e">
        <f>LEN(#REF!)</f>
        <v>#REF!</v>
      </c>
      <c r="AW17" s="96" t="e">
        <f>VALUE(IF(MID(#REF!,AV17-1,1)="-",RIGHT(#REF!,1),RIGHT(#REF!,2)))</f>
        <v>#REF!</v>
      </c>
      <c r="AX17" s="96"/>
      <c r="AY17" s="96" t="e">
        <f>VALUE(IF(MID(#REF!,2,1)="-",LEFT(#REF!,1),LEFT(#REF!,2)))</f>
        <v>#REF!</v>
      </c>
      <c r="AZ17" s="96" t="e">
        <f>LEN(#REF!)</f>
        <v>#REF!</v>
      </c>
      <c r="BA17" s="96" t="e">
        <f>VALUE(IF(MID(#REF!,AZ17-1,1)="-",RIGHT(#REF!,1),RIGHT(#REF!,2)))</f>
        <v>#REF!</v>
      </c>
      <c r="BB17" s="97"/>
      <c r="BC17" s="96" t="e">
        <f>VALUE(IF(MID(I17,2,1)="-",LEFT(I17,1),LEFT(I17,2)))</f>
        <v>#VALUE!</v>
      </c>
      <c r="BD17" s="96">
        <f>LEN(I17)</f>
        <v>0</v>
      </c>
      <c r="BE17" s="96" t="e">
        <f>VALUE(IF(MID(I17,BD17-1,1)="-",RIGHT(I17,1),RIGHT(I17,2)))</f>
        <v>#VALUE!</v>
      </c>
      <c r="BF17" s="67"/>
      <c r="BG17" s="53" t="e">
        <f>SUM(S17,U17,W17, Y17,AA17,AC17,AE17, AG17,AI17,AK17,AM17, AO17)</f>
        <v>#VALUE!</v>
      </c>
      <c r="BH17" s="53"/>
      <c r="BI17" s="53"/>
      <c r="BJ17" s="53"/>
      <c r="BK17" s="53"/>
      <c r="BL17" s="53"/>
      <c r="BM17" s="53"/>
      <c r="BN17" s="53"/>
      <c r="BO17" s="53"/>
      <c r="BP17" s="53"/>
    </row>
    <row r="18" spans="1:68" ht="18" customHeight="1" x14ac:dyDescent="0.25">
      <c r="A18" s="51"/>
      <c r="B18" s="51"/>
      <c r="C18" s="64">
        <f t="shared" si="23"/>
        <v>46387</v>
      </c>
      <c r="D18" s="229" t="s">
        <v>124</v>
      </c>
      <c r="E18" s="230"/>
      <c r="F18" s="230"/>
      <c r="G18" s="230"/>
      <c r="H18" s="230"/>
      <c r="I18" s="230"/>
      <c r="J18" s="230"/>
      <c r="K18" s="231"/>
      <c r="L18" s="52"/>
      <c r="M18" s="52"/>
      <c r="N18" s="52"/>
      <c r="O18" s="52"/>
      <c r="P18" s="52"/>
      <c r="Q18" s="52"/>
      <c r="R18" s="91"/>
      <c r="S18" s="96" t="e">
        <f>VALUE(IF(MID(D18,2,1)="-",LEFT(D18,1),LEFT(D18,2)))</f>
        <v>#VALUE!</v>
      </c>
      <c r="T18" s="96">
        <f>LEN(D18)</f>
        <v>30</v>
      </c>
      <c r="U18" s="96" t="e">
        <f>VALUE(IF(MID(D18,T18-1,1)="-",RIGHT(D18,1),RIGHT(D18,2)))</f>
        <v>#VALUE!</v>
      </c>
      <c r="V18" s="96"/>
      <c r="W18" s="96" t="e">
        <f>VALUE(IF(MID(E18,2,1)="-",LEFT(E18,1),LEFT(E18,2)))</f>
        <v>#VALUE!</v>
      </c>
      <c r="X18" s="96">
        <f>LEN(E18)</f>
        <v>0</v>
      </c>
      <c r="Y18" s="96" t="e">
        <f>VALUE(IF(MID(E18,X18-1,1)="-",RIGHT(E18,1),RIGHT(E18,2)))</f>
        <v>#VALUE!</v>
      </c>
      <c r="Z18" s="97"/>
      <c r="AA18" s="96" t="e">
        <f>VALUE(IF(MID(G18,2,1)="-",LEFT(G18,1),LEFT(G18,2)))</f>
        <v>#VALUE!</v>
      </c>
      <c r="AB18" s="96">
        <f>LEN(G18)</f>
        <v>0</v>
      </c>
      <c r="AC18" s="96" t="e">
        <f>VALUE(IF(MID(G18,AB18-1,1)="-",RIGHT(G18,1),RIGHT(G18,2)))</f>
        <v>#VALUE!</v>
      </c>
      <c r="AD18" s="96"/>
      <c r="AE18" s="96" t="e">
        <f>VALUE(IF(MID(H18,2,1)="-",LEFT(H18,1),LEFT(H18,2)))</f>
        <v>#VALUE!</v>
      </c>
      <c r="AF18" s="96">
        <f>LEN(H18)</f>
        <v>0</v>
      </c>
      <c r="AG18" s="96" t="e">
        <f>VALUE(IF(MID(H18,AF18-1,1)="-",RIGHT(H18,1),RIGHT(H18,2)))</f>
        <v>#VALUE!</v>
      </c>
      <c r="AH18" s="97"/>
      <c r="AI18" s="96" t="e">
        <f>VALUE(IF(MID(J18,2,1)="-",LEFT(J18,1),LEFT(J18,2)))</f>
        <v>#VALUE!</v>
      </c>
      <c r="AJ18" s="96">
        <f>LEN(J18)</f>
        <v>0</v>
      </c>
      <c r="AK18" s="96" t="e">
        <f>VALUE(IF(MID(J18,AJ18-1,1)="-",RIGHT(J18,1),RIGHT(J18,2)))</f>
        <v>#VALUE!</v>
      </c>
      <c r="AL18" s="96"/>
      <c r="AM18" s="96" t="e">
        <f>VALUE(IF(MID(K18,2,1)="-",LEFT(K18,1),LEFT(K18,2)))</f>
        <v>#VALUE!</v>
      </c>
      <c r="AN18" s="96">
        <f>LEN(K18)</f>
        <v>0</v>
      </c>
      <c r="AO18" s="96" t="e">
        <f>VALUE(IF(MID(K18,AN18-1,1)="-",RIGHT(K18,1),RIGHT(K18,2)))</f>
        <v>#VALUE!</v>
      </c>
      <c r="AP18" s="97"/>
      <c r="AQ18" s="96" t="e">
        <f>VALUE(IF(MID(#REF!,2,1)="-",LEFT(#REF!,1),LEFT(#REF!,2)))</f>
        <v>#REF!</v>
      </c>
      <c r="AR18" s="96" t="e">
        <f>LEN(#REF!)</f>
        <v>#REF!</v>
      </c>
      <c r="AS18" s="96" t="e">
        <f>VALUE(IF(MID(#REF!,AR18-1,1)="-",RIGHT(#REF!,1),RIGHT(#REF!,2)))</f>
        <v>#REF!</v>
      </c>
      <c r="AT18" s="97"/>
      <c r="AU18" s="96" t="e">
        <f>VALUE(IF(MID(#REF!,2,1)="-",LEFT(#REF!,1),LEFT(#REF!,2)))</f>
        <v>#REF!</v>
      </c>
      <c r="AV18" s="96" t="e">
        <f>LEN(#REF!)</f>
        <v>#REF!</v>
      </c>
      <c r="AW18" s="96" t="e">
        <f>VALUE(IF(MID(#REF!,AV18-1,1)="-",RIGHT(#REF!,1),RIGHT(#REF!,2)))</f>
        <v>#REF!</v>
      </c>
      <c r="AX18" s="96"/>
      <c r="AY18" s="96" t="e">
        <f>VALUE(IF(MID(#REF!,2,1)="-",LEFT(#REF!,1),LEFT(#REF!,2)))</f>
        <v>#REF!</v>
      </c>
      <c r="AZ18" s="96" t="e">
        <f>LEN(#REF!)</f>
        <v>#REF!</v>
      </c>
      <c r="BA18" s="96" t="e">
        <f>VALUE(IF(MID(#REF!,AZ18-1,1)="-",RIGHT(#REF!,1),RIGHT(#REF!,2)))</f>
        <v>#REF!</v>
      </c>
      <c r="BB18" s="97"/>
      <c r="BC18" s="96" t="e">
        <f>VALUE(IF(MID(I18,2,1)="-",LEFT(I18,1),LEFT(I18,2)))</f>
        <v>#VALUE!</v>
      </c>
      <c r="BD18" s="96">
        <f>LEN(I18)</f>
        <v>0</v>
      </c>
      <c r="BE18" s="96" t="e">
        <f>VALUE(IF(MID(I18,BD18-1,1)="-",RIGHT(I18,1),RIGHT(I18,2)))</f>
        <v>#VALUE!</v>
      </c>
      <c r="BF18" s="67"/>
      <c r="BG18" s="53" t="e">
        <f>SUM(S18,U18,W18, Y18,AA18,AC18,AE18, AG18,AI18,AK18,AM18, AO18)</f>
        <v>#VALUE!</v>
      </c>
      <c r="BH18" s="53"/>
      <c r="BI18" s="53"/>
      <c r="BJ18" s="53"/>
      <c r="BK18" s="53"/>
      <c r="BL18" s="53"/>
      <c r="BM18" s="53"/>
      <c r="BN18" s="53"/>
      <c r="BO18" s="53"/>
      <c r="BP18" s="53"/>
    </row>
    <row r="19" spans="1:68" ht="22.05" customHeight="1" x14ac:dyDescent="0.25">
      <c r="A19" s="168">
        <v>9</v>
      </c>
      <c r="B19" s="168"/>
      <c r="C19" s="64">
        <f t="shared" si="23"/>
        <v>46394</v>
      </c>
      <c r="D19" s="108" t="s">
        <v>79</v>
      </c>
      <c r="E19" s="109" t="s">
        <v>76</v>
      </c>
      <c r="F19" s="106"/>
      <c r="G19" s="108" t="s">
        <v>113</v>
      </c>
      <c r="H19" s="109" t="s">
        <v>104</v>
      </c>
      <c r="I19" s="106"/>
      <c r="J19" s="108" t="s">
        <v>75</v>
      </c>
      <c r="K19" s="109" t="s">
        <v>111</v>
      </c>
      <c r="L19" s="52"/>
      <c r="M19" s="52"/>
      <c r="N19" s="52"/>
      <c r="O19" s="52"/>
      <c r="P19" s="52"/>
      <c r="Q19" s="52"/>
      <c r="R19" s="91"/>
      <c r="S19" s="96">
        <f t="shared" ref="S19:S25" si="24">VALUE(IF(MID(D19,2,1)="-",LEFT(D19,1),LEFT(D19,2)))</f>
        <v>1</v>
      </c>
      <c r="T19" s="96">
        <f t="shared" ref="T19:T25" si="25">LEN(D19)</f>
        <v>5</v>
      </c>
      <c r="U19" s="96">
        <f t="shared" ref="U19:U25" si="26">VALUE(IF(MID(D19,T19-1,1)="-",RIGHT(D19,1),RIGHT(D19,2)))</f>
        <v>6</v>
      </c>
      <c r="V19" s="96"/>
      <c r="W19" s="96">
        <f t="shared" ref="W19:W25" si="27">VALUE(IF(MID(E19,2,1)="-",LEFT(E19,1),LEFT(E19,2)))</f>
        <v>4</v>
      </c>
      <c r="X19" s="96">
        <f t="shared" ref="X19:X25" si="28">LEN(E19)</f>
        <v>5</v>
      </c>
      <c r="Y19" s="96">
        <f t="shared" ref="Y19:Y25" si="29">VALUE(IF(MID(E19,X19-1,1)="-",RIGHT(E19,1),RIGHT(E19,2)))</f>
        <v>3</v>
      </c>
      <c r="Z19" s="97"/>
      <c r="AA19" s="96">
        <f t="shared" ref="AA19:AA25" si="30">VALUE(IF(MID(G19,2,1)="-",LEFT(G19,1),LEFT(G19,2)))</f>
        <v>4</v>
      </c>
      <c r="AB19" s="96">
        <f t="shared" ref="AB19:AB25" si="31">LEN(G19)</f>
        <v>5</v>
      </c>
      <c r="AC19" s="96">
        <f t="shared" ref="AC19:AC25" si="32">VALUE(IF(MID(G19,AB19-1,1)="-",RIGHT(G19,1),RIGHT(G19,2)))</f>
        <v>6</v>
      </c>
      <c r="AD19" s="96"/>
      <c r="AE19" s="96">
        <f t="shared" ref="AE19:AE25" si="33">VALUE(IF(MID(H19,2,1)="-",LEFT(H19,1),LEFT(H19,2)))</f>
        <v>2</v>
      </c>
      <c r="AF19" s="96">
        <f t="shared" ref="AF19:AF25" si="34">LEN(H19)</f>
        <v>5</v>
      </c>
      <c r="AG19" s="96">
        <f t="shared" ref="AG19:AG25" si="35">VALUE(IF(MID(H19,AF19-1,1)="-",RIGHT(H19,1),RIGHT(H19,2)))</f>
        <v>5</v>
      </c>
      <c r="AH19" s="97"/>
      <c r="AI19" s="96">
        <f t="shared" ref="AI19:AI25" si="36">VALUE(IF(MID(J19,2,1)="-",LEFT(J19,1),LEFT(J19,2)))</f>
        <v>2</v>
      </c>
      <c r="AJ19" s="96">
        <f t="shared" ref="AJ19:AJ25" si="37">LEN(J19)</f>
        <v>5</v>
      </c>
      <c r="AK19" s="96">
        <f t="shared" ref="AK19:AK25" si="38">VALUE(IF(MID(J19,AJ19-1,1)="-",RIGHT(J19,1),RIGHT(J19,2)))</f>
        <v>1</v>
      </c>
      <c r="AL19" s="96"/>
      <c r="AM19" s="96">
        <f t="shared" ref="AM19:AM25" si="39">VALUE(IF(MID(K19,2,1)="-",LEFT(K19,1),LEFT(K19,2)))</f>
        <v>3</v>
      </c>
      <c r="AN19" s="96">
        <f t="shared" ref="AN19:AN25" si="40">LEN(K19)</f>
        <v>5</v>
      </c>
      <c r="AO19" s="96">
        <f t="shared" ref="AO19:AO25" si="41">VALUE(IF(MID(K19,AN19-1,1)="-",RIGHT(K19,1),RIGHT(K19,2)))</f>
        <v>5</v>
      </c>
      <c r="AP19" s="97"/>
      <c r="AQ19" s="96" t="e">
        <f>VALUE(IF(MID(#REF!,2,1)="-",LEFT(#REF!,1),LEFT(#REF!,2)))</f>
        <v>#REF!</v>
      </c>
      <c r="AR19" s="96" t="e">
        <f>LEN(#REF!)</f>
        <v>#REF!</v>
      </c>
      <c r="AS19" s="96" t="e">
        <f>VALUE(IF(MID(#REF!,AR19-1,1)="-",RIGHT(#REF!,1),RIGHT(#REF!,2)))</f>
        <v>#REF!</v>
      </c>
      <c r="AT19" s="97"/>
      <c r="AU19" s="96" t="e">
        <f>VALUE(IF(MID(#REF!,2,1)="-",LEFT(#REF!,1),LEFT(#REF!,2)))</f>
        <v>#REF!</v>
      </c>
      <c r="AV19" s="96" t="e">
        <f>LEN(#REF!)</f>
        <v>#REF!</v>
      </c>
      <c r="AW19" s="96" t="e">
        <f>VALUE(IF(MID(#REF!,AV19-1,1)="-",RIGHT(#REF!,1),RIGHT(#REF!,2)))</f>
        <v>#REF!</v>
      </c>
      <c r="AX19" s="96"/>
      <c r="AY19" s="96" t="e">
        <f>VALUE(IF(MID(#REF!,2,1)="-",LEFT(#REF!,1),LEFT(#REF!,2)))</f>
        <v>#REF!</v>
      </c>
      <c r="AZ19" s="96" t="e">
        <f>LEN(#REF!)</f>
        <v>#REF!</v>
      </c>
      <c r="BA19" s="96" t="e">
        <f>VALUE(IF(MID(#REF!,AZ19-1,1)="-",RIGHT(#REF!,1),RIGHT(#REF!,2)))</f>
        <v>#REF!</v>
      </c>
      <c r="BB19" s="97"/>
      <c r="BC19" s="96" t="e">
        <f t="shared" ref="BC19:BC25" si="42">VALUE(IF(MID(I19,2,1)="-",LEFT(I19,1),LEFT(I19,2)))</f>
        <v>#VALUE!</v>
      </c>
      <c r="BD19" s="96">
        <f t="shared" ref="BD19:BD25" si="43">LEN(I19)</f>
        <v>0</v>
      </c>
      <c r="BE19" s="96" t="e">
        <f t="shared" ref="BE19:BE25" si="44">VALUE(IF(MID(I19,BD19-1,1)="-",RIGHT(I19,1),RIGHT(I19,2)))</f>
        <v>#VALUE!</v>
      </c>
      <c r="BF19" s="67"/>
      <c r="BG19" s="53">
        <f t="shared" ref="BG19:BG25" si="45">SUM(S19,U19,W19, Y19,AA19,AC19,AE19, AG19,AI19,AK19,AM19, AO19)</f>
        <v>42</v>
      </c>
      <c r="BH19" s="53"/>
      <c r="BI19" s="53"/>
      <c r="BJ19" s="53"/>
      <c r="BK19" s="53"/>
      <c r="BL19" s="53"/>
      <c r="BM19" s="53"/>
      <c r="BN19" s="53"/>
      <c r="BO19" s="53"/>
      <c r="BP19" s="53"/>
    </row>
    <row r="20" spans="1:68" ht="22.05" customHeight="1" x14ac:dyDescent="0.25">
      <c r="A20" s="168">
        <v>10</v>
      </c>
      <c r="B20" s="168"/>
      <c r="C20" s="64">
        <f t="shared" si="23"/>
        <v>46401</v>
      </c>
      <c r="D20" s="65" t="s">
        <v>68</v>
      </c>
      <c r="E20" s="66" t="s">
        <v>66</v>
      </c>
      <c r="F20" s="106"/>
      <c r="G20" s="65" t="s">
        <v>108</v>
      </c>
      <c r="H20" s="66" t="s">
        <v>83</v>
      </c>
      <c r="I20" s="106"/>
      <c r="J20" s="65" t="s">
        <v>105</v>
      </c>
      <c r="K20" s="66" t="s">
        <v>80</v>
      </c>
      <c r="L20" s="52"/>
      <c r="M20" s="52"/>
      <c r="N20" s="52"/>
      <c r="O20" s="52"/>
      <c r="P20" s="52"/>
      <c r="Q20" s="52"/>
      <c r="R20" s="91"/>
      <c r="S20" s="96">
        <f t="shared" si="24"/>
        <v>1</v>
      </c>
      <c r="T20" s="96">
        <f t="shared" si="25"/>
        <v>5</v>
      </c>
      <c r="U20" s="96">
        <f t="shared" si="26"/>
        <v>5</v>
      </c>
      <c r="V20" s="96"/>
      <c r="W20" s="96">
        <f t="shared" si="27"/>
        <v>2</v>
      </c>
      <c r="X20" s="96">
        <f t="shared" si="28"/>
        <v>5</v>
      </c>
      <c r="Y20" s="96">
        <f t="shared" si="29"/>
        <v>4</v>
      </c>
      <c r="Z20" s="97"/>
      <c r="AA20" s="96">
        <f t="shared" si="30"/>
        <v>2</v>
      </c>
      <c r="AB20" s="96">
        <f t="shared" si="31"/>
        <v>5</v>
      </c>
      <c r="AC20" s="96">
        <f t="shared" si="32"/>
        <v>3</v>
      </c>
      <c r="AD20" s="96"/>
      <c r="AE20" s="96">
        <f t="shared" si="33"/>
        <v>6</v>
      </c>
      <c r="AF20" s="96">
        <f t="shared" si="34"/>
        <v>5</v>
      </c>
      <c r="AG20" s="96">
        <f t="shared" si="35"/>
        <v>5</v>
      </c>
      <c r="AH20" s="97"/>
      <c r="AI20" s="96">
        <f t="shared" si="36"/>
        <v>6</v>
      </c>
      <c r="AJ20" s="96">
        <f t="shared" si="37"/>
        <v>5</v>
      </c>
      <c r="AK20" s="96">
        <f t="shared" si="38"/>
        <v>3</v>
      </c>
      <c r="AL20" s="96"/>
      <c r="AM20" s="96">
        <f t="shared" si="39"/>
        <v>1</v>
      </c>
      <c r="AN20" s="96">
        <f t="shared" si="40"/>
        <v>5</v>
      </c>
      <c r="AO20" s="96">
        <f t="shared" si="41"/>
        <v>4</v>
      </c>
      <c r="AP20" s="97"/>
      <c r="AQ20" s="96" t="e">
        <f>VALUE(IF(MID(#REF!,2,1)="-",LEFT(#REF!,1),LEFT(#REF!,2)))</f>
        <v>#REF!</v>
      </c>
      <c r="AR20" s="96" t="e">
        <f>LEN(#REF!)</f>
        <v>#REF!</v>
      </c>
      <c r="AS20" s="96" t="e">
        <f>VALUE(IF(MID(#REF!,AR20-1,1)="-",RIGHT(#REF!,1),RIGHT(#REF!,2)))</f>
        <v>#REF!</v>
      </c>
      <c r="AT20" s="97"/>
      <c r="AU20" s="96" t="e">
        <f>VALUE(IF(MID(#REF!,2,1)="-",LEFT(#REF!,1),LEFT(#REF!,2)))</f>
        <v>#REF!</v>
      </c>
      <c r="AV20" s="96" t="e">
        <f>LEN(#REF!)</f>
        <v>#REF!</v>
      </c>
      <c r="AW20" s="96" t="e">
        <f>VALUE(IF(MID(#REF!,AV20-1,1)="-",RIGHT(#REF!,1),RIGHT(#REF!,2)))</f>
        <v>#REF!</v>
      </c>
      <c r="AX20" s="96"/>
      <c r="AY20" s="96" t="e">
        <f>VALUE(IF(MID(#REF!,2,1)="-",LEFT(#REF!,1),LEFT(#REF!,2)))</f>
        <v>#REF!</v>
      </c>
      <c r="AZ20" s="96" t="e">
        <f>LEN(#REF!)</f>
        <v>#REF!</v>
      </c>
      <c r="BA20" s="96" t="e">
        <f>VALUE(IF(MID(#REF!,AZ20-1,1)="-",RIGHT(#REF!,1),RIGHT(#REF!,2)))</f>
        <v>#REF!</v>
      </c>
      <c r="BB20" s="97"/>
      <c r="BC20" s="96" t="e">
        <f t="shared" si="42"/>
        <v>#VALUE!</v>
      </c>
      <c r="BD20" s="96">
        <f t="shared" si="43"/>
        <v>0</v>
      </c>
      <c r="BE20" s="96" t="e">
        <f t="shared" si="44"/>
        <v>#VALUE!</v>
      </c>
      <c r="BF20" s="67"/>
      <c r="BG20" s="53">
        <f t="shared" si="45"/>
        <v>42</v>
      </c>
      <c r="BH20" s="53"/>
      <c r="BI20" s="53"/>
      <c r="BJ20" s="53"/>
      <c r="BK20" s="53"/>
      <c r="BL20" s="53"/>
      <c r="BM20" s="53"/>
      <c r="BN20" s="53"/>
      <c r="BO20" s="53"/>
      <c r="BP20" s="53"/>
    </row>
    <row r="21" spans="1:68" ht="22.05" customHeight="1" x14ac:dyDescent="0.25">
      <c r="A21" s="168">
        <v>11</v>
      </c>
      <c r="B21" s="168"/>
      <c r="C21" s="64">
        <f t="shared" si="23"/>
        <v>46408</v>
      </c>
      <c r="D21" s="65" t="s">
        <v>76</v>
      </c>
      <c r="E21" s="66" t="s">
        <v>110</v>
      </c>
      <c r="F21" s="106"/>
      <c r="G21" s="65" t="s">
        <v>82</v>
      </c>
      <c r="H21" s="66" t="s">
        <v>73</v>
      </c>
      <c r="I21" s="106"/>
      <c r="J21" s="65" t="s">
        <v>75</v>
      </c>
      <c r="K21" s="66" t="s">
        <v>109</v>
      </c>
      <c r="L21" s="52"/>
      <c r="M21" s="52"/>
      <c r="N21" s="52"/>
      <c r="O21" s="52"/>
      <c r="P21" s="52"/>
      <c r="Q21" s="52"/>
      <c r="R21" s="91"/>
      <c r="S21" s="96">
        <f t="shared" si="24"/>
        <v>4</v>
      </c>
      <c r="T21" s="96">
        <f t="shared" si="25"/>
        <v>5</v>
      </c>
      <c r="U21" s="96">
        <f t="shared" si="26"/>
        <v>3</v>
      </c>
      <c r="V21" s="96"/>
      <c r="W21" s="96">
        <f t="shared" si="27"/>
        <v>6</v>
      </c>
      <c r="X21" s="96">
        <f t="shared" si="28"/>
        <v>5</v>
      </c>
      <c r="Y21" s="96">
        <f t="shared" si="29"/>
        <v>2</v>
      </c>
      <c r="Z21" s="97"/>
      <c r="AA21" s="96">
        <f t="shared" si="30"/>
        <v>1</v>
      </c>
      <c r="AB21" s="96">
        <f t="shared" si="31"/>
        <v>5</v>
      </c>
      <c r="AC21" s="96">
        <f t="shared" si="32"/>
        <v>3</v>
      </c>
      <c r="AD21" s="96"/>
      <c r="AE21" s="96">
        <f t="shared" si="33"/>
        <v>4</v>
      </c>
      <c r="AF21" s="96">
        <f t="shared" si="34"/>
        <v>5</v>
      </c>
      <c r="AG21" s="96">
        <f t="shared" si="35"/>
        <v>5</v>
      </c>
      <c r="AH21" s="97"/>
      <c r="AI21" s="96">
        <f t="shared" si="36"/>
        <v>2</v>
      </c>
      <c r="AJ21" s="96">
        <f t="shared" si="37"/>
        <v>5</v>
      </c>
      <c r="AK21" s="96">
        <f t="shared" si="38"/>
        <v>1</v>
      </c>
      <c r="AL21" s="96"/>
      <c r="AM21" s="96">
        <f t="shared" si="39"/>
        <v>5</v>
      </c>
      <c r="AN21" s="96">
        <f t="shared" si="40"/>
        <v>5</v>
      </c>
      <c r="AO21" s="96">
        <f t="shared" si="41"/>
        <v>6</v>
      </c>
      <c r="AP21" s="97"/>
      <c r="AQ21" s="96" t="e">
        <f>VALUE(IF(MID(#REF!,2,1)="-",LEFT(#REF!,1),LEFT(#REF!,2)))</f>
        <v>#REF!</v>
      </c>
      <c r="AR21" s="96" t="e">
        <f>LEN(#REF!)</f>
        <v>#REF!</v>
      </c>
      <c r="AS21" s="96" t="e">
        <f>VALUE(IF(MID(#REF!,AR21-1,1)="-",RIGHT(#REF!,1),RIGHT(#REF!,2)))</f>
        <v>#REF!</v>
      </c>
      <c r="AT21" s="97"/>
      <c r="AU21" s="96" t="e">
        <f>VALUE(IF(MID(#REF!,2,1)="-",LEFT(#REF!,1),LEFT(#REF!,2)))</f>
        <v>#REF!</v>
      </c>
      <c r="AV21" s="96" t="e">
        <f>LEN(#REF!)</f>
        <v>#REF!</v>
      </c>
      <c r="AW21" s="96" t="e">
        <f>VALUE(IF(MID(#REF!,AV21-1,1)="-",RIGHT(#REF!,1),RIGHT(#REF!,2)))</f>
        <v>#REF!</v>
      </c>
      <c r="AX21" s="96"/>
      <c r="AY21" s="96" t="e">
        <f>VALUE(IF(MID(#REF!,2,1)="-",LEFT(#REF!,1),LEFT(#REF!,2)))</f>
        <v>#REF!</v>
      </c>
      <c r="AZ21" s="96" t="e">
        <f>LEN(#REF!)</f>
        <v>#REF!</v>
      </c>
      <c r="BA21" s="96" t="e">
        <f>VALUE(IF(MID(#REF!,AZ21-1,1)="-",RIGHT(#REF!,1),RIGHT(#REF!,2)))</f>
        <v>#REF!</v>
      </c>
      <c r="BB21" s="97"/>
      <c r="BC21" s="96" t="e">
        <f t="shared" si="42"/>
        <v>#VALUE!</v>
      </c>
      <c r="BD21" s="96">
        <f t="shared" si="43"/>
        <v>0</v>
      </c>
      <c r="BE21" s="96" t="e">
        <f t="shared" si="44"/>
        <v>#VALUE!</v>
      </c>
      <c r="BF21" s="67"/>
      <c r="BG21" s="53">
        <f t="shared" si="45"/>
        <v>42</v>
      </c>
      <c r="BH21" s="53"/>
      <c r="BI21" s="53"/>
      <c r="BJ21" s="53"/>
      <c r="BK21" s="53"/>
      <c r="BL21" s="53"/>
      <c r="BM21" s="53"/>
      <c r="BN21" s="53"/>
      <c r="BO21" s="53"/>
      <c r="BP21" s="53"/>
    </row>
    <row r="22" spans="1:68" ht="22.05" customHeight="1" x14ac:dyDescent="0.25">
      <c r="A22" s="168">
        <v>12</v>
      </c>
      <c r="B22" s="168"/>
      <c r="C22" s="64">
        <f t="shared" si="23"/>
        <v>46415</v>
      </c>
      <c r="D22" s="65" t="s">
        <v>67</v>
      </c>
      <c r="E22" s="66" t="s">
        <v>74</v>
      </c>
      <c r="F22" s="106"/>
      <c r="G22" s="65" t="s">
        <v>82</v>
      </c>
      <c r="H22" s="66" t="s">
        <v>66</v>
      </c>
      <c r="I22" s="106"/>
      <c r="J22" s="65" t="s">
        <v>65</v>
      </c>
      <c r="K22" s="66" t="s">
        <v>70</v>
      </c>
      <c r="L22" s="52"/>
      <c r="M22" s="52"/>
      <c r="N22" s="52"/>
      <c r="O22" s="52"/>
      <c r="P22" s="52"/>
      <c r="Q22" s="52"/>
      <c r="R22" s="91"/>
      <c r="S22" s="96">
        <f t="shared" si="24"/>
        <v>6</v>
      </c>
      <c r="T22" s="96">
        <f t="shared" si="25"/>
        <v>5</v>
      </c>
      <c r="U22" s="96">
        <f t="shared" si="26"/>
        <v>1</v>
      </c>
      <c r="V22" s="96"/>
      <c r="W22" s="96">
        <f t="shared" si="27"/>
        <v>5</v>
      </c>
      <c r="X22" s="96">
        <f t="shared" si="28"/>
        <v>5</v>
      </c>
      <c r="Y22" s="96">
        <f t="shared" si="29"/>
        <v>3</v>
      </c>
      <c r="Z22" s="97"/>
      <c r="AA22" s="96">
        <f t="shared" si="30"/>
        <v>1</v>
      </c>
      <c r="AB22" s="96">
        <f t="shared" si="31"/>
        <v>5</v>
      </c>
      <c r="AC22" s="96">
        <f t="shared" si="32"/>
        <v>3</v>
      </c>
      <c r="AD22" s="96"/>
      <c r="AE22" s="96">
        <f t="shared" si="33"/>
        <v>2</v>
      </c>
      <c r="AF22" s="96">
        <f t="shared" si="34"/>
        <v>5</v>
      </c>
      <c r="AG22" s="96">
        <f t="shared" si="35"/>
        <v>4</v>
      </c>
      <c r="AH22" s="97"/>
      <c r="AI22" s="96">
        <f t="shared" si="36"/>
        <v>6</v>
      </c>
      <c r="AJ22" s="96">
        <f t="shared" si="37"/>
        <v>5</v>
      </c>
      <c r="AK22" s="96">
        <f t="shared" si="38"/>
        <v>4</v>
      </c>
      <c r="AL22" s="96"/>
      <c r="AM22" s="96">
        <f t="shared" si="39"/>
        <v>5</v>
      </c>
      <c r="AN22" s="96">
        <f t="shared" si="40"/>
        <v>5</v>
      </c>
      <c r="AO22" s="96">
        <f t="shared" si="41"/>
        <v>2</v>
      </c>
      <c r="AP22" s="97"/>
      <c r="AQ22" s="96" t="e">
        <f>VALUE(IF(MID(#REF!,2,1)="-",LEFT(#REF!,1),LEFT(#REF!,2)))</f>
        <v>#REF!</v>
      </c>
      <c r="AR22" s="96" t="e">
        <f>LEN(#REF!)</f>
        <v>#REF!</v>
      </c>
      <c r="AS22" s="96" t="e">
        <f>VALUE(IF(MID(#REF!,AR22-1,1)="-",RIGHT(#REF!,1),RIGHT(#REF!,2)))</f>
        <v>#REF!</v>
      </c>
      <c r="AT22" s="97"/>
      <c r="AU22" s="96" t="e">
        <f>VALUE(IF(MID(#REF!,2,1)="-",LEFT(#REF!,1),LEFT(#REF!,2)))</f>
        <v>#REF!</v>
      </c>
      <c r="AV22" s="96" t="e">
        <f>LEN(#REF!)</f>
        <v>#REF!</v>
      </c>
      <c r="AW22" s="96" t="e">
        <f>VALUE(IF(MID(#REF!,AV22-1,1)="-",RIGHT(#REF!,1),RIGHT(#REF!,2)))</f>
        <v>#REF!</v>
      </c>
      <c r="AX22" s="96"/>
      <c r="AY22" s="96" t="e">
        <f>VALUE(IF(MID(#REF!,2,1)="-",LEFT(#REF!,1),LEFT(#REF!,2)))</f>
        <v>#REF!</v>
      </c>
      <c r="AZ22" s="96" t="e">
        <f>LEN(#REF!)</f>
        <v>#REF!</v>
      </c>
      <c r="BA22" s="96" t="e">
        <f>VALUE(IF(MID(#REF!,AZ22-1,1)="-",RIGHT(#REF!,1),RIGHT(#REF!,2)))</f>
        <v>#REF!</v>
      </c>
      <c r="BB22" s="97"/>
      <c r="BC22" s="96" t="e">
        <f t="shared" si="42"/>
        <v>#VALUE!</v>
      </c>
      <c r="BD22" s="96">
        <f t="shared" si="43"/>
        <v>0</v>
      </c>
      <c r="BE22" s="96" t="e">
        <f t="shared" si="44"/>
        <v>#VALUE!</v>
      </c>
      <c r="BF22" s="67"/>
      <c r="BG22" s="53">
        <f t="shared" si="45"/>
        <v>42</v>
      </c>
      <c r="BH22" s="53"/>
      <c r="BI22" s="53"/>
      <c r="BJ22" s="53"/>
      <c r="BK22" s="53"/>
      <c r="BL22" s="53"/>
      <c r="BM22" s="53"/>
      <c r="BN22" s="53"/>
      <c r="BO22" s="53"/>
      <c r="BP22" s="53"/>
    </row>
    <row r="23" spans="1:68" ht="22.05" customHeight="1" x14ac:dyDescent="0.25">
      <c r="A23" s="168">
        <v>13</v>
      </c>
      <c r="B23" s="168"/>
      <c r="C23" s="64">
        <f t="shared" si="23"/>
        <v>46422</v>
      </c>
      <c r="D23" s="65" t="s">
        <v>64</v>
      </c>
      <c r="E23" s="66" t="s">
        <v>105</v>
      </c>
      <c r="F23" s="106"/>
      <c r="G23" s="65" t="s">
        <v>80</v>
      </c>
      <c r="H23" s="66" t="s">
        <v>110</v>
      </c>
      <c r="I23" s="106"/>
      <c r="J23" s="65" t="s">
        <v>76</v>
      </c>
      <c r="K23" s="66" t="s">
        <v>104</v>
      </c>
      <c r="L23" s="52"/>
      <c r="M23" s="52"/>
      <c r="N23" s="52"/>
      <c r="O23" s="52"/>
      <c r="P23" s="52"/>
      <c r="Q23" s="52"/>
      <c r="R23" s="91"/>
      <c r="S23" s="96">
        <f t="shared" si="24"/>
        <v>5</v>
      </c>
      <c r="T23" s="96">
        <f t="shared" si="25"/>
        <v>5</v>
      </c>
      <c r="U23" s="96">
        <f t="shared" si="26"/>
        <v>1</v>
      </c>
      <c r="V23" s="96"/>
      <c r="W23" s="96">
        <f t="shared" si="27"/>
        <v>6</v>
      </c>
      <c r="X23" s="96">
        <f t="shared" si="28"/>
        <v>5</v>
      </c>
      <c r="Y23" s="96">
        <f t="shared" si="29"/>
        <v>3</v>
      </c>
      <c r="Z23" s="97"/>
      <c r="AA23" s="96">
        <f t="shared" si="30"/>
        <v>1</v>
      </c>
      <c r="AB23" s="96">
        <f t="shared" si="31"/>
        <v>5</v>
      </c>
      <c r="AC23" s="96">
        <f t="shared" si="32"/>
        <v>4</v>
      </c>
      <c r="AD23" s="96"/>
      <c r="AE23" s="96">
        <f t="shared" si="33"/>
        <v>6</v>
      </c>
      <c r="AF23" s="96">
        <f t="shared" si="34"/>
        <v>5</v>
      </c>
      <c r="AG23" s="96">
        <f t="shared" si="35"/>
        <v>2</v>
      </c>
      <c r="AH23" s="97"/>
      <c r="AI23" s="96">
        <f t="shared" si="36"/>
        <v>4</v>
      </c>
      <c r="AJ23" s="96">
        <f t="shared" si="37"/>
        <v>5</v>
      </c>
      <c r="AK23" s="96">
        <f t="shared" si="38"/>
        <v>3</v>
      </c>
      <c r="AL23" s="96"/>
      <c r="AM23" s="96">
        <f t="shared" si="39"/>
        <v>2</v>
      </c>
      <c r="AN23" s="96">
        <f t="shared" si="40"/>
        <v>5</v>
      </c>
      <c r="AO23" s="96">
        <f t="shared" si="41"/>
        <v>5</v>
      </c>
      <c r="AP23" s="97"/>
      <c r="AQ23" s="96" t="e">
        <f>VALUE(IF(MID(#REF!,2,1)="-",LEFT(#REF!,1),LEFT(#REF!,2)))</f>
        <v>#REF!</v>
      </c>
      <c r="AR23" s="96" t="e">
        <f>LEN(#REF!)</f>
        <v>#REF!</v>
      </c>
      <c r="AS23" s="96" t="e">
        <f>VALUE(IF(MID(#REF!,AR23-1,1)="-",RIGHT(#REF!,1),RIGHT(#REF!,2)))</f>
        <v>#REF!</v>
      </c>
      <c r="AT23" s="97"/>
      <c r="AU23" s="96" t="e">
        <f>VALUE(IF(MID(#REF!,2,1)="-",LEFT(#REF!,1),LEFT(#REF!,2)))</f>
        <v>#REF!</v>
      </c>
      <c r="AV23" s="96" t="e">
        <f>LEN(#REF!)</f>
        <v>#REF!</v>
      </c>
      <c r="AW23" s="96" t="e">
        <f>VALUE(IF(MID(#REF!,AV23-1,1)="-",RIGHT(#REF!,1),RIGHT(#REF!,2)))</f>
        <v>#REF!</v>
      </c>
      <c r="AX23" s="96"/>
      <c r="AY23" s="96" t="e">
        <f>VALUE(IF(MID(#REF!,2,1)="-",LEFT(#REF!,1),LEFT(#REF!,2)))</f>
        <v>#REF!</v>
      </c>
      <c r="AZ23" s="96" t="e">
        <f>LEN(#REF!)</f>
        <v>#REF!</v>
      </c>
      <c r="BA23" s="96" t="e">
        <f>VALUE(IF(MID(#REF!,AZ23-1,1)="-",RIGHT(#REF!,1),RIGHT(#REF!,2)))</f>
        <v>#REF!</v>
      </c>
      <c r="BB23" s="97"/>
      <c r="BC23" s="96" t="e">
        <f t="shared" si="42"/>
        <v>#VALUE!</v>
      </c>
      <c r="BD23" s="96">
        <f t="shared" si="43"/>
        <v>0</v>
      </c>
      <c r="BE23" s="96" t="e">
        <f t="shared" si="44"/>
        <v>#VALUE!</v>
      </c>
      <c r="BF23" s="67"/>
      <c r="BG23" s="53">
        <f t="shared" si="45"/>
        <v>42</v>
      </c>
      <c r="BH23" s="53"/>
      <c r="BI23" s="53"/>
      <c r="BJ23" s="53"/>
      <c r="BK23" s="53"/>
      <c r="BL23" s="53"/>
      <c r="BM23" s="53"/>
      <c r="BN23" s="53"/>
      <c r="BO23" s="53"/>
      <c r="BP23" s="53"/>
    </row>
    <row r="24" spans="1:68" ht="18" customHeight="1" x14ac:dyDescent="0.25">
      <c r="A24" s="168"/>
      <c r="B24" s="168"/>
      <c r="C24" s="64">
        <f t="shared" si="23"/>
        <v>46429</v>
      </c>
      <c r="D24" s="229" t="s">
        <v>144</v>
      </c>
      <c r="E24" s="230"/>
      <c r="F24" s="230"/>
      <c r="G24" s="230"/>
      <c r="H24" s="230"/>
      <c r="I24" s="230"/>
      <c r="J24" s="230"/>
      <c r="K24" s="231"/>
      <c r="L24" s="52"/>
      <c r="M24" s="52"/>
      <c r="N24" s="52"/>
      <c r="O24" s="52"/>
      <c r="P24" s="52"/>
      <c r="Q24" s="52"/>
      <c r="R24" s="91"/>
      <c r="S24" s="96" t="e">
        <f t="shared" si="24"/>
        <v>#VALUE!</v>
      </c>
      <c r="T24" s="96">
        <f t="shared" si="25"/>
        <v>15</v>
      </c>
      <c r="U24" s="96" t="e">
        <f t="shared" si="26"/>
        <v>#VALUE!</v>
      </c>
      <c r="V24" s="96"/>
      <c r="W24" s="96" t="e">
        <f t="shared" si="27"/>
        <v>#VALUE!</v>
      </c>
      <c r="X24" s="96">
        <f t="shared" si="28"/>
        <v>0</v>
      </c>
      <c r="Y24" s="96" t="e">
        <f t="shared" si="29"/>
        <v>#VALUE!</v>
      </c>
      <c r="Z24" s="97"/>
      <c r="AA24" s="96" t="e">
        <f t="shared" si="30"/>
        <v>#VALUE!</v>
      </c>
      <c r="AB24" s="96">
        <f t="shared" si="31"/>
        <v>0</v>
      </c>
      <c r="AC24" s="96" t="e">
        <f t="shared" si="32"/>
        <v>#VALUE!</v>
      </c>
      <c r="AD24" s="96"/>
      <c r="AE24" s="96" t="e">
        <f t="shared" si="33"/>
        <v>#VALUE!</v>
      </c>
      <c r="AF24" s="96">
        <f t="shared" si="34"/>
        <v>0</v>
      </c>
      <c r="AG24" s="96" t="e">
        <f t="shared" si="35"/>
        <v>#VALUE!</v>
      </c>
      <c r="AH24" s="97"/>
      <c r="AI24" s="96" t="e">
        <f t="shared" si="36"/>
        <v>#VALUE!</v>
      </c>
      <c r="AJ24" s="96">
        <f t="shared" si="37"/>
        <v>0</v>
      </c>
      <c r="AK24" s="96" t="e">
        <f t="shared" si="38"/>
        <v>#VALUE!</v>
      </c>
      <c r="AL24" s="96"/>
      <c r="AM24" s="96" t="e">
        <f t="shared" si="39"/>
        <v>#VALUE!</v>
      </c>
      <c r="AN24" s="96">
        <f t="shared" si="40"/>
        <v>0</v>
      </c>
      <c r="AO24" s="96" t="e">
        <f t="shared" si="41"/>
        <v>#VALUE!</v>
      </c>
      <c r="AP24" s="97"/>
      <c r="AQ24" s="96" t="e">
        <f>VALUE(IF(MID(#REF!,2,1)="-",LEFT(#REF!,1),LEFT(#REF!,2)))</f>
        <v>#REF!</v>
      </c>
      <c r="AR24" s="96" t="e">
        <f>LEN(#REF!)</f>
        <v>#REF!</v>
      </c>
      <c r="AS24" s="96" t="e">
        <f>VALUE(IF(MID(#REF!,AR24-1,1)="-",RIGHT(#REF!,1),RIGHT(#REF!,2)))</f>
        <v>#REF!</v>
      </c>
      <c r="AT24" s="97"/>
      <c r="AU24" s="96" t="e">
        <f>VALUE(IF(MID(#REF!,2,1)="-",LEFT(#REF!,1),LEFT(#REF!,2)))</f>
        <v>#REF!</v>
      </c>
      <c r="AV24" s="96" t="e">
        <f>LEN(#REF!)</f>
        <v>#REF!</v>
      </c>
      <c r="AW24" s="96" t="e">
        <f>VALUE(IF(MID(#REF!,AV24-1,1)="-",RIGHT(#REF!,1),RIGHT(#REF!,2)))</f>
        <v>#REF!</v>
      </c>
      <c r="AX24" s="96"/>
      <c r="AY24" s="96" t="e">
        <f>VALUE(IF(MID(#REF!,2,1)="-",LEFT(#REF!,1),LEFT(#REF!,2)))</f>
        <v>#REF!</v>
      </c>
      <c r="AZ24" s="96" t="e">
        <f>LEN(#REF!)</f>
        <v>#REF!</v>
      </c>
      <c r="BA24" s="96" t="e">
        <f>VALUE(IF(MID(#REF!,AZ24-1,1)="-",RIGHT(#REF!,1),RIGHT(#REF!,2)))</f>
        <v>#REF!</v>
      </c>
      <c r="BB24" s="97"/>
      <c r="BC24" s="96" t="e">
        <f t="shared" si="42"/>
        <v>#VALUE!</v>
      </c>
      <c r="BD24" s="96">
        <f t="shared" si="43"/>
        <v>0</v>
      </c>
      <c r="BE24" s="96" t="e">
        <f t="shared" si="44"/>
        <v>#VALUE!</v>
      </c>
      <c r="BF24" s="67"/>
      <c r="BG24" s="53" t="e">
        <f t="shared" si="45"/>
        <v>#VALUE!</v>
      </c>
      <c r="BH24" s="53"/>
      <c r="BI24" s="53"/>
      <c r="BJ24" s="53"/>
      <c r="BK24" s="53"/>
      <c r="BL24" s="53"/>
      <c r="BM24" s="53"/>
      <c r="BN24" s="53"/>
      <c r="BO24" s="53"/>
      <c r="BP24" s="53"/>
    </row>
    <row r="25" spans="1:68" ht="22.05" customHeight="1" x14ac:dyDescent="0.25">
      <c r="A25" s="168">
        <v>14</v>
      </c>
      <c r="B25" s="168"/>
      <c r="C25" s="64">
        <f t="shared" si="23"/>
        <v>46436</v>
      </c>
      <c r="D25" s="65" t="s">
        <v>104</v>
      </c>
      <c r="E25" s="66" t="s">
        <v>65</v>
      </c>
      <c r="F25" s="106"/>
      <c r="G25" s="65" t="s">
        <v>82</v>
      </c>
      <c r="H25" s="66" t="s">
        <v>107</v>
      </c>
      <c r="I25" s="106"/>
      <c r="J25" s="65" t="s">
        <v>67</v>
      </c>
      <c r="K25" s="66" t="s">
        <v>78</v>
      </c>
      <c r="L25" s="52"/>
      <c r="M25" s="52"/>
      <c r="N25" s="52"/>
      <c r="O25" s="52"/>
      <c r="P25" s="52"/>
      <c r="Q25" s="52"/>
      <c r="R25" s="91"/>
      <c r="S25" s="96">
        <f t="shared" si="24"/>
        <v>2</v>
      </c>
      <c r="T25" s="96">
        <f t="shared" si="25"/>
        <v>5</v>
      </c>
      <c r="U25" s="96">
        <f t="shared" si="26"/>
        <v>5</v>
      </c>
      <c r="V25" s="96"/>
      <c r="W25" s="96">
        <f t="shared" si="27"/>
        <v>6</v>
      </c>
      <c r="X25" s="96">
        <f t="shared" si="28"/>
        <v>5</v>
      </c>
      <c r="Y25" s="96">
        <f t="shared" si="29"/>
        <v>4</v>
      </c>
      <c r="Z25" s="97"/>
      <c r="AA25" s="96">
        <f t="shared" si="30"/>
        <v>1</v>
      </c>
      <c r="AB25" s="96">
        <f t="shared" si="31"/>
        <v>5</v>
      </c>
      <c r="AC25" s="96">
        <f t="shared" si="32"/>
        <v>3</v>
      </c>
      <c r="AD25" s="96"/>
      <c r="AE25" s="96">
        <f t="shared" si="33"/>
        <v>5</v>
      </c>
      <c r="AF25" s="96">
        <f t="shared" si="34"/>
        <v>5</v>
      </c>
      <c r="AG25" s="96">
        <f t="shared" si="35"/>
        <v>4</v>
      </c>
      <c r="AH25" s="97"/>
      <c r="AI25" s="96">
        <f t="shared" si="36"/>
        <v>6</v>
      </c>
      <c r="AJ25" s="96">
        <f t="shared" si="37"/>
        <v>5</v>
      </c>
      <c r="AK25" s="96">
        <f t="shared" si="38"/>
        <v>1</v>
      </c>
      <c r="AL25" s="96"/>
      <c r="AM25" s="96">
        <f t="shared" si="39"/>
        <v>3</v>
      </c>
      <c r="AN25" s="96">
        <f t="shared" si="40"/>
        <v>5</v>
      </c>
      <c r="AO25" s="96">
        <f t="shared" si="41"/>
        <v>2</v>
      </c>
      <c r="AP25" s="97"/>
      <c r="AQ25" s="96" t="e">
        <f>VALUE(IF(MID(#REF!,2,1)="-",LEFT(#REF!,1),LEFT(#REF!,2)))</f>
        <v>#REF!</v>
      </c>
      <c r="AR25" s="96" t="e">
        <f>LEN(#REF!)</f>
        <v>#REF!</v>
      </c>
      <c r="AS25" s="96" t="e">
        <f>VALUE(IF(MID(#REF!,AR25-1,1)="-",RIGHT(#REF!,1),RIGHT(#REF!,2)))</f>
        <v>#REF!</v>
      </c>
      <c r="AT25" s="97"/>
      <c r="AU25" s="96" t="e">
        <f>VALUE(IF(MID(#REF!,2,1)="-",LEFT(#REF!,1),LEFT(#REF!,2)))</f>
        <v>#REF!</v>
      </c>
      <c r="AV25" s="96" t="e">
        <f>LEN(#REF!)</f>
        <v>#REF!</v>
      </c>
      <c r="AW25" s="96" t="e">
        <f>VALUE(IF(MID(#REF!,AV25-1,1)="-",RIGHT(#REF!,1),RIGHT(#REF!,2)))</f>
        <v>#REF!</v>
      </c>
      <c r="AX25" s="96"/>
      <c r="AY25" s="96" t="e">
        <f>VALUE(IF(MID(#REF!,2,1)="-",LEFT(#REF!,1),LEFT(#REF!,2)))</f>
        <v>#REF!</v>
      </c>
      <c r="AZ25" s="96" t="e">
        <f>LEN(#REF!)</f>
        <v>#REF!</v>
      </c>
      <c r="BA25" s="96" t="e">
        <f>VALUE(IF(MID(#REF!,AZ25-1,1)="-",RIGHT(#REF!,1),RIGHT(#REF!,2)))</f>
        <v>#REF!</v>
      </c>
      <c r="BB25" s="97"/>
      <c r="BC25" s="96" t="e">
        <f t="shared" si="42"/>
        <v>#VALUE!</v>
      </c>
      <c r="BD25" s="96">
        <f t="shared" si="43"/>
        <v>0</v>
      </c>
      <c r="BE25" s="96" t="e">
        <f t="shared" si="44"/>
        <v>#VALUE!</v>
      </c>
      <c r="BF25" s="67"/>
      <c r="BG25" s="53">
        <f t="shared" si="45"/>
        <v>42</v>
      </c>
      <c r="BH25" s="53"/>
      <c r="BI25" s="53"/>
      <c r="BJ25" s="53"/>
      <c r="BK25" s="53"/>
      <c r="BL25" s="53"/>
      <c r="BM25" s="53"/>
      <c r="BN25" s="53"/>
      <c r="BO25" s="53"/>
      <c r="BP25" s="53"/>
    </row>
    <row r="26" spans="1:68" ht="22.05" customHeight="1" x14ac:dyDescent="0.25">
      <c r="A26" s="168">
        <v>15</v>
      </c>
      <c r="B26" s="168"/>
      <c r="C26" s="64">
        <f t="shared" si="23"/>
        <v>46443</v>
      </c>
      <c r="D26" s="65" t="s">
        <v>64</v>
      </c>
      <c r="E26" s="68" t="s">
        <v>66</v>
      </c>
      <c r="F26" s="106"/>
      <c r="G26" s="65" t="s">
        <v>105</v>
      </c>
      <c r="H26" s="66" t="s">
        <v>75</v>
      </c>
      <c r="I26" s="106"/>
      <c r="J26" s="65" t="s">
        <v>113</v>
      </c>
      <c r="K26" s="66" t="s">
        <v>111</v>
      </c>
      <c r="L26" s="52"/>
      <c r="M26" s="52"/>
      <c r="N26" s="52"/>
      <c r="O26" s="195"/>
      <c r="P26" s="52"/>
      <c r="Q26" s="52"/>
      <c r="R26" s="91"/>
      <c r="S26" s="96">
        <f t="shared" ref="S26:S27" si="46">VALUE(IF(MID(D26,2,1)="-",LEFT(D26,1),LEFT(D26,2)))</f>
        <v>5</v>
      </c>
      <c r="T26" s="96">
        <f t="shared" ref="T26:T27" si="47">LEN(D26)</f>
        <v>5</v>
      </c>
      <c r="U26" s="96">
        <f t="shared" ref="U26:U27" si="48">VALUE(IF(MID(D26,T26-1,1)="-",RIGHT(D26,1),RIGHT(D26,2)))</f>
        <v>1</v>
      </c>
      <c r="V26" s="96"/>
      <c r="W26" s="96">
        <f t="shared" ref="W26:W27" si="49">VALUE(IF(MID(E26,2,1)="-",LEFT(E26,1),LEFT(E26,2)))</f>
        <v>2</v>
      </c>
      <c r="X26" s="96">
        <f t="shared" ref="X26:X27" si="50">LEN(E26)</f>
        <v>5</v>
      </c>
      <c r="Y26" s="96">
        <f t="shared" ref="Y26:Y27" si="51">VALUE(IF(MID(E26,X26-1,1)="-",RIGHT(E26,1),RIGHT(E26,2)))</f>
        <v>4</v>
      </c>
      <c r="Z26" s="97"/>
      <c r="AA26" s="96">
        <f t="shared" ref="AA26:AA27" si="52">VALUE(IF(MID(G26,2,1)="-",LEFT(G26,1),LEFT(G26,2)))</f>
        <v>6</v>
      </c>
      <c r="AB26" s="96">
        <f t="shared" ref="AB26:AB27" si="53">LEN(G26)</f>
        <v>5</v>
      </c>
      <c r="AC26" s="96">
        <f t="shared" ref="AC26:AC27" si="54">VALUE(IF(MID(G26,AB26-1,1)="-",RIGHT(G26,1),RIGHT(G26,2)))</f>
        <v>3</v>
      </c>
      <c r="AD26" s="96"/>
      <c r="AE26" s="96">
        <f t="shared" ref="AE26:AE27" si="55">VALUE(IF(MID(H26,2,1)="-",LEFT(H26,1),LEFT(H26,2)))</f>
        <v>2</v>
      </c>
      <c r="AF26" s="96">
        <f t="shared" ref="AF26:AF27" si="56">LEN(H26)</f>
        <v>5</v>
      </c>
      <c r="AG26" s="96">
        <f t="shared" ref="AG26:AG27" si="57">VALUE(IF(MID(H26,AF26-1,1)="-",RIGHT(H26,1),RIGHT(H26,2)))</f>
        <v>1</v>
      </c>
      <c r="AH26" s="97"/>
      <c r="AI26" s="96">
        <f t="shared" ref="AI26:AI27" si="58">VALUE(IF(MID(J26,2,1)="-",LEFT(J26,1),LEFT(J26,2)))</f>
        <v>4</v>
      </c>
      <c r="AJ26" s="96">
        <f t="shared" ref="AJ26:AJ27" si="59">LEN(J26)</f>
        <v>5</v>
      </c>
      <c r="AK26" s="96">
        <f t="shared" ref="AK26:AK27" si="60">VALUE(IF(MID(J26,AJ26-1,1)="-",RIGHT(J26,1),RIGHT(J26,2)))</f>
        <v>6</v>
      </c>
      <c r="AL26" s="96"/>
      <c r="AM26" s="96">
        <f t="shared" ref="AM26:AM27" si="61">VALUE(IF(MID(K26,2,1)="-",LEFT(K26,1),LEFT(K26,2)))</f>
        <v>3</v>
      </c>
      <c r="AN26" s="96">
        <f t="shared" ref="AN26:AN27" si="62">LEN(K26)</f>
        <v>5</v>
      </c>
      <c r="AO26" s="96">
        <f t="shared" ref="AO26:AO27" si="63">VALUE(IF(MID(K26,AN26-1,1)="-",RIGHT(K26,1),RIGHT(K26,2)))</f>
        <v>5</v>
      </c>
      <c r="AP26" s="97"/>
      <c r="AQ26" s="96" t="e">
        <f>VALUE(IF(MID(#REF!,2,1)="-",LEFT(#REF!,1),LEFT(#REF!,2)))</f>
        <v>#REF!</v>
      </c>
      <c r="AR26" s="96" t="e">
        <f>LEN(#REF!)</f>
        <v>#REF!</v>
      </c>
      <c r="AS26" s="96" t="e">
        <f>VALUE(IF(MID(#REF!,AR26-1,1)="-",RIGHT(#REF!,1),RIGHT(#REF!,2)))</f>
        <v>#REF!</v>
      </c>
      <c r="AT26" s="97"/>
      <c r="AU26" s="96" t="e">
        <f>VALUE(IF(MID(#REF!,2,1)="-",LEFT(#REF!,1),LEFT(#REF!,2)))</f>
        <v>#REF!</v>
      </c>
      <c r="AV26" s="96" t="e">
        <f>LEN(#REF!)</f>
        <v>#REF!</v>
      </c>
      <c r="AW26" s="96" t="e">
        <f>VALUE(IF(MID(#REF!,AV26-1,1)="-",RIGHT(#REF!,1),RIGHT(#REF!,2)))</f>
        <v>#REF!</v>
      </c>
      <c r="AX26" s="96"/>
      <c r="AY26" s="96" t="e">
        <f>VALUE(IF(MID(#REF!,2,1)="-",LEFT(#REF!,1),LEFT(#REF!,2)))</f>
        <v>#REF!</v>
      </c>
      <c r="AZ26" s="96" t="e">
        <f>LEN(#REF!)</f>
        <v>#REF!</v>
      </c>
      <c r="BA26" s="96" t="e">
        <f>VALUE(IF(MID(#REF!,AZ26-1,1)="-",RIGHT(#REF!,1),RIGHT(#REF!,2)))</f>
        <v>#REF!</v>
      </c>
      <c r="BB26" s="97"/>
      <c r="BC26" s="96" t="e">
        <f t="shared" ref="BC26:BC27" si="64">VALUE(IF(MID(I26,2,1)="-",LEFT(I26,1),LEFT(I26,2)))</f>
        <v>#VALUE!</v>
      </c>
      <c r="BD26" s="96">
        <f t="shared" ref="BD26:BD27" si="65">LEN(I26)</f>
        <v>0</v>
      </c>
      <c r="BE26" s="96" t="e">
        <f t="shared" ref="BE26:BE27" si="66">VALUE(IF(MID(I26,BD26-1,1)="-",RIGHT(I26,1),RIGHT(I26,2)))</f>
        <v>#VALUE!</v>
      </c>
      <c r="BF26" s="67"/>
      <c r="BG26" s="53">
        <f t="shared" ref="BG26:BG27" si="67">SUM(S26,U26,W26, Y26,AA26,AC26,AE26, AG26,AI26,AK26,AM26, AO26)</f>
        <v>42</v>
      </c>
      <c r="BH26" s="53"/>
      <c r="BI26" s="53"/>
      <c r="BJ26" s="53"/>
      <c r="BK26" s="53"/>
      <c r="BL26" s="53"/>
      <c r="BM26" s="53"/>
      <c r="BN26" s="53"/>
      <c r="BO26" s="53"/>
      <c r="BP26" s="53"/>
    </row>
    <row r="27" spans="1:68" ht="18" customHeight="1" x14ac:dyDescent="0.25">
      <c r="A27" s="168"/>
      <c r="B27" s="168"/>
      <c r="C27" s="64">
        <f t="shared" si="23"/>
        <v>46450</v>
      </c>
      <c r="D27" s="229" t="s">
        <v>144</v>
      </c>
      <c r="E27" s="230"/>
      <c r="F27" s="230"/>
      <c r="G27" s="230"/>
      <c r="H27" s="230"/>
      <c r="I27" s="230"/>
      <c r="J27" s="230"/>
      <c r="K27" s="231"/>
      <c r="L27" s="52"/>
      <c r="M27" s="52"/>
      <c r="N27" s="52"/>
      <c r="O27" s="52"/>
      <c r="P27" s="52"/>
      <c r="Q27" s="52"/>
      <c r="R27" s="91"/>
      <c r="S27" s="96" t="e">
        <f t="shared" si="46"/>
        <v>#VALUE!</v>
      </c>
      <c r="T27" s="96">
        <f t="shared" si="47"/>
        <v>15</v>
      </c>
      <c r="U27" s="96" t="e">
        <f t="shared" si="48"/>
        <v>#VALUE!</v>
      </c>
      <c r="V27" s="96"/>
      <c r="W27" s="96" t="e">
        <f t="shared" si="49"/>
        <v>#VALUE!</v>
      </c>
      <c r="X27" s="96">
        <f t="shared" si="50"/>
        <v>0</v>
      </c>
      <c r="Y27" s="96" t="e">
        <f t="shared" si="51"/>
        <v>#VALUE!</v>
      </c>
      <c r="Z27" s="97"/>
      <c r="AA27" s="96" t="e">
        <f t="shared" si="52"/>
        <v>#VALUE!</v>
      </c>
      <c r="AB27" s="96">
        <f t="shared" si="53"/>
        <v>0</v>
      </c>
      <c r="AC27" s="96" t="e">
        <f t="shared" si="54"/>
        <v>#VALUE!</v>
      </c>
      <c r="AD27" s="96"/>
      <c r="AE27" s="96" t="e">
        <f t="shared" si="55"/>
        <v>#VALUE!</v>
      </c>
      <c r="AF27" s="96">
        <f t="shared" si="56"/>
        <v>0</v>
      </c>
      <c r="AG27" s="96" t="e">
        <f t="shared" si="57"/>
        <v>#VALUE!</v>
      </c>
      <c r="AH27" s="97"/>
      <c r="AI27" s="96" t="e">
        <f t="shared" si="58"/>
        <v>#VALUE!</v>
      </c>
      <c r="AJ27" s="96">
        <f t="shared" si="59"/>
        <v>0</v>
      </c>
      <c r="AK27" s="96" t="e">
        <f t="shared" si="60"/>
        <v>#VALUE!</v>
      </c>
      <c r="AL27" s="96"/>
      <c r="AM27" s="96" t="e">
        <f t="shared" si="61"/>
        <v>#VALUE!</v>
      </c>
      <c r="AN27" s="96">
        <f t="shared" si="62"/>
        <v>0</v>
      </c>
      <c r="AO27" s="96" t="e">
        <f t="shared" si="63"/>
        <v>#VALUE!</v>
      </c>
      <c r="AP27" s="97"/>
      <c r="AQ27" s="96" t="e">
        <f>VALUE(IF(MID(#REF!,2,1)="-",LEFT(#REF!,1),LEFT(#REF!,2)))</f>
        <v>#REF!</v>
      </c>
      <c r="AR27" s="96" t="e">
        <f>LEN(#REF!)</f>
        <v>#REF!</v>
      </c>
      <c r="AS27" s="96" t="e">
        <f>VALUE(IF(MID(#REF!,AR27-1,1)="-",RIGHT(#REF!,1),RIGHT(#REF!,2)))</f>
        <v>#REF!</v>
      </c>
      <c r="AT27" s="97"/>
      <c r="AU27" s="96" t="e">
        <f>VALUE(IF(MID(#REF!,2,1)="-",LEFT(#REF!,1),LEFT(#REF!,2)))</f>
        <v>#REF!</v>
      </c>
      <c r="AV27" s="96" t="e">
        <f>LEN(#REF!)</f>
        <v>#REF!</v>
      </c>
      <c r="AW27" s="96" t="e">
        <f>VALUE(IF(MID(#REF!,AV27-1,1)="-",RIGHT(#REF!,1),RIGHT(#REF!,2)))</f>
        <v>#REF!</v>
      </c>
      <c r="AX27" s="96"/>
      <c r="AY27" s="96" t="e">
        <f>VALUE(IF(MID(#REF!,2,1)="-",LEFT(#REF!,1),LEFT(#REF!,2)))</f>
        <v>#REF!</v>
      </c>
      <c r="AZ27" s="96" t="e">
        <f>LEN(#REF!)</f>
        <v>#REF!</v>
      </c>
      <c r="BA27" s="96" t="e">
        <f>VALUE(IF(MID(#REF!,AZ27-1,1)="-",RIGHT(#REF!,1),RIGHT(#REF!,2)))</f>
        <v>#REF!</v>
      </c>
      <c r="BB27" s="97"/>
      <c r="BC27" s="96" t="e">
        <f t="shared" si="64"/>
        <v>#VALUE!</v>
      </c>
      <c r="BD27" s="96">
        <f t="shared" si="65"/>
        <v>0</v>
      </c>
      <c r="BE27" s="96" t="e">
        <f t="shared" si="66"/>
        <v>#VALUE!</v>
      </c>
      <c r="BF27" s="67"/>
      <c r="BG27" s="53" t="e">
        <f t="shared" si="67"/>
        <v>#VALUE!</v>
      </c>
      <c r="BH27" s="53"/>
      <c r="BI27" s="53"/>
      <c r="BJ27" s="53"/>
      <c r="BK27" s="53"/>
      <c r="BL27" s="53"/>
      <c r="BM27" s="53"/>
      <c r="BN27" s="53"/>
      <c r="BO27" s="53"/>
      <c r="BP27" s="53"/>
    </row>
    <row r="28" spans="1:68" ht="22.05" customHeight="1" x14ac:dyDescent="0.25">
      <c r="A28" s="168">
        <v>16</v>
      </c>
      <c r="B28" s="168"/>
      <c r="C28" s="64">
        <f t="shared" si="23"/>
        <v>46457</v>
      </c>
      <c r="D28" s="65" t="s">
        <v>73</v>
      </c>
      <c r="E28" s="68" t="s">
        <v>108</v>
      </c>
      <c r="F28" s="106"/>
      <c r="G28" s="65" t="s">
        <v>109</v>
      </c>
      <c r="H28" s="66" t="s">
        <v>69</v>
      </c>
      <c r="I28" s="106"/>
      <c r="J28" s="65" t="s">
        <v>110</v>
      </c>
      <c r="K28" s="66" t="s">
        <v>80</v>
      </c>
      <c r="L28" s="52"/>
      <c r="M28" s="52"/>
      <c r="N28" s="52"/>
      <c r="O28" s="198"/>
      <c r="P28" s="52"/>
      <c r="Q28" s="52"/>
      <c r="R28" s="91"/>
      <c r="S28" s="96">
        <f>VALUE(IF(MID(D28,2,1)="-",LEFT(D28,1),LEFT(D28,2)))</f>
        <v>4</v>
      </c>
      <c r="T28" s="96">
        <f>LEN(D28)</f>
        <v>5</v>
      </c>
      <c r="U28" s="96">
        <f>VALUE(IF(MID(D28,T28-1,1)="-",RIGHT(D28,1),RIGHT(D28,2)))</f>
        <v>5</v>
      </c>
      <c r="V28" s="96"/>
      <c r="W28" s="96">
        <f>VALUE(IF(MID(E28,2,1)="-",LEFT(E28,1),LEFT(E28,2)))</f>
        <v>2</v>
      </c>
      <c r="X28" s="96">
        <f>LEN(E28)</f>
        <v>5</v>
      </c>
      <c r="Y28" s="96">
        <f>VALUE(IF(MID(E28,X28-1,1)="-",RIGHT(E28,1),RIGHT(E28,2)))</f>
        <v>3</v>
      </c>
      <c r="Z28" s="97"/>
      <c r="AA28" s="96">
        <f>VALUE(IF(MID(G28,2,1)="-",LEFT(G28,1),LEFT(G28,2)))</f>
        <v>5</v>
      </c>
      <c r="AB28" s="96">
        <f>LEN(G28)</f>
        <v>5</v>
      </c>
      <c r="AC28" s="96">
        <f>VALUE(IF(MID(G28,AB28-1,1)="-",RIGHT(G28,1),RIGHT(G28,2)))</f>
        <v>6</v>
      </c>
      <c r="AD28" s="96"/>
      <c r="AE28" s="96">
        <f>VALUE(IF(MID(H28,2,1)="-",LEFT(H28,1),LEFT(H28,2)))</f>
        <v>3</v>
      </c>
      <c r="AF28" s="96">
        <f>LEN(H28)</f>
        <v>5</v>
      </c>
      <c r="AG28" s="96">
        <f>VALUE(IF(MID(H28,AF28-1,1)="-",RIGHT(H28,1),RIGHT(H28,2)))</f>
        <v>1</v>
      </c>
      <c r="AH28" s="97"/>
      <c r="AI28" s="96">
        <f>VALUE(IF(MID(J28,2,1)="-",LEFT(J28,1),LEFT(J28,2)))</f>
        <v>6</v>
      </c>
      <c r="AJ28" s="96">
        <f>LEN(J28)</f>
        <v>5</v>
      </c>
      <c r="AK28" s="96">
        <f>VALUE(IF(MID(J28,AJ28-1,1)="-",RIGHT(J28,1),RIGHT(J28,2)))</f>
        <v>2</v>
      </c>
      <c r="AL28" s="96"/>
      <c r="AM28" s="96">
        <f>VALUE(IF(MID(K28,2,1)="-",LEFT(K28,1),LEFT(K28,2)))</f>
        <v>1</v>
      </c>
      <c r="AN28" s="96">
        <f>LEN(K28)</f>
        <v>5</v>
      </c>
      <c r="AO28" s="96">
        <f>VALUE(IF(MID(K28,AN28-1,1)="-",RIGHT(K28,1),RIGHT(K28,2)))</f>
        <v>4</v>
      </c>
      <c r="AP28" s="97"/>
      <c r="AQ28" s="96" t="e">
        <f>VALUE(IF(MID(#REF!,2,1)="-",LEFT(#REF!,1),LEFT(#REF!,2)))</f>
        <v>#REF!</v>
      </c>
      <c r="AR28" s="96" t="e">
        <f>LEN(#REF!)</f>
        <v>#REF!</v>
      </c>
      <c r="AS28" s="96" t="e">
        <f>VALUE(IF(MID(#REF!,AR28-1,1)="-",RIGHT(#REF!,1),RIGHT(#REF!,2)))</f>
        <v>#REF!</v>
      </c>
      <c r="AT28" s="97"/>
      <c r="AU28" s="96" t="e">
        <f>VALUE(IF(MID(#REF!,2,1)="-",LEFT(#REF!,1),LEFT(#REF!,2)))</f>
        <v>#REF!</v>
      </c>
      <c r="AV28" s="96" t="e">
        <f>LEN(#REF!)</f>
        <v>#REF!</v>
      </c>
      <c r="AW28" s="96" t="e">
        <f>VALUE(IF(MID(#REF!,AV28-1,1)="-",RIGHT(#REF!,1),RIGHT(#REF!,2)))</f>
        <v>#REF!</v>
      </c>
      <c r="AX28" s="96"/>
      <c r="AY28" s="96" t="e">
        <f>VALUE(IF(MID(#REF!,2,1)="-",LEFT(#REF!,1),LEFT(#REF!,2)))</f>
        <v>#REF!</v>
      </c>
      <c r="AZ28" s="96" t="e">
        <f>LEN(#REF!)</f>
        <v>#REF!</v>
      </c>
      <c r="BA28" s="96" t="e">
        <f>VALUE(IF(MID(#REF!,AZ28-1,1)="-",RIGHT(#REF!,1),RIGHT(#REF!,2)))</f>
        <v>#REF!</v>
      </c>
      <c r="BB28" s="97"/>
      <c r="BC28" s="96" t="e">
        <f>VALUE(IF(MID(I28,2,1)="-",LEFT(I28,1),LEFT(I28,2)))</f>
        <v>#VALUE!</v>
      </c>
      <c r="BD28" s="96">
        <f>LEN(I28)</f>
        <v>0</v>
      </c>
      <c r="BE28" s="96" t="e">
        <f>VALUE(IF(MID(I28,BD28-1,1)="-",RIGHT(I28,1),RIGHT(I28,2)))</f>
        <v>#VALUE!</v>
      </c>
      <c r="BF28" s="67"/>
      <c r="BG28" s="53">
        <f>SUM(S28,U28,W28, Y28,AA28,AC28,AE28, AG28,AI28,AK28,AM28, AO28)</f>
        <v>42</v>
      </c>
      <c r="BH28" s="53"/>
      <c r="BI28" s="53"/>
      <c r="BJ28" s="53"/>
      <c r="BK28" s="53"/>
      <c r="BL28" s="53"/>
      <c r="BM28" s="53"/>
      <c r="BN28" s="53"/>
      <c r="BO28" s="53"/>
      <c r="BP28" s="53"/>
    </row>
    <row r="29" spans="1:68" ht="16.05" customHeight="1" x14ac:dyDescent="0.25">
      <c r="A29" s="51"/>
      <c r="B29" s="51"/>
      <c r="C29" s="64">
        <f t="shared" si="23"/>
        <v>46464</v>
      </c>
      <c r="D29" s="232" t="s">
        <v>191</v>
      </c>
      <c r="E29" s="233"/>
      <c r="F29" s="233"/>
      <c r="G29" s="233"/>
      <c r="H29" s="233" t="s">
        <v>191</v>
      </c>
      <c r="I29" s="233"/>
      <c r="J29" s="233"/>
      <c r="K29" s="234"/>
      <c r="L29" s="52"/>
      <c r="M29" s="52"/>
      <c r="N29" s="52"/>
      <c r="O29" s="198"/>
      <c r="P29" s="52"/>
      <c r="Q29" s="52"/>
      <c r="R29" s="91"/>
      <c r="S29" s="96" t="e">
        <f t="shared" ref="S29" si="68">VALUE(IF(MID(D29,2,1)="-",LEFT(D29,1),LEFT(D29,2)))</f>
        <v>#VALUE!</v>
      </c>
      <c r="T29" s="96">
        <f t="shared" ref="T29" si="69">LEN(D29)</f>
        <v>29</v>
      </c>
      <c r="U29" s="96" t="e">
        <f t="shared" ref="U29" si="70">VALUE(IF(MID(D29,T29-1,1)="-",RIGHT(D29,1),RIGHT(D29,2)))</f>
        <v>#VALUE!</v>
      </c>
      <c r="V29" s="96"/>
      <c r="W29" s="96" t="e">
        <f t="shared" ref="W29" si="71">VALUE(IF(MID(E29,2,1)="-",LEFT(E29,1),LEFT(E29,2)))</f>
        <v>#VALUE!</v>
      </c>
      <c r="X29" s="96">
        <f t="shared" ref="X29" si="72">LEN(E29)</f>
        <v>0</v>
      </c>
      <c r="Y29" s="96" t="e">
        <f t="shared" ref="Y29" si="73">VALUE(IF(MID(E29,X29-1,1)="-",RIGHT(E29,1),RIGHT(E29,2)))</f>
        <v>#VALUE!</v>
      </c>
      <c r="Z29" s="97"/>
      <c r="AA29" s="96" t="e">
        <f t="shared" ref="AA29" si="74">VALUE(IF(MID(G29,2,1)="-",LEFT(G29,1),LEFT(G29,2)))</f>
        <v>#VALUE!</v>
      </c>
      <c r="AB29" s="96">
        <f t="shared" ref="AB29" si="75">LEN(G29)</f>
        <v>0</v>
      </c>
      <c r="AC29" s="96" t="e">
        <f t="shared" ref="AC29" si="76">VALUE(IF(MID(G29,AB29-1,1)="-",RIGHT(G29,1),RIGHT(G29,2)))</f>
        <v>#VALUE!</v>
      </c>
      <c r="AD29" s="96"/>
      <c r="AE29" s="96" t="e">
        <f t="shared" ref="AE29" si="77">VALUE(IF(MID(H29,2,1)="-",LEFT(H29,1),LEFT(H29,2)))</f>
        <v>#VALUE!</v>
      </c>
      <c r="AF29" s="96">
        <f t="shared" ref="AF29" si="78">LEN(H29)</f>
        <v>29</v>
      </c>
      <c r="AG29" s="96" t="e">
        <f t="shared" ref="AG29" si="79">VALUE(IF(MID(H29,AF29-1,1)="-",RIGHT(H29,1),RIGHT(H29,2)))</f>
        <v>#VALUE!</v>
      </c>
      <c r="AH29" s="97"/>
      <c r="AI29" s="96" t="e">
        <f t="shared" ref="AI29" si="80">VALUE(IF(MID(J29,2,1)="-",LEFT(J29,1),LEFT(J29,2)))</f>
        <v>#VALUE!</v>
      </c>
      <c r="AJ29" s="96">
        <f t="shared" ref="AJ29" si="81">LEN(J29)</f>
        <v>0</v>
      </c>
      <c r="AK29" s="96" t="e">
        <f t="shared" ref="AK29" si="82">VALUE(IF(MID(J29,AJ29-1,1)="-",RIGHT(J29,1),RIGHT(J29,2)))</f>
        <v>#VALUE!</v>
      </c>
      <c r="AL29" s="96"/>
      <c r="AM29" s="96" t="e">
        <f t="shared" ref="AM29" si="83">VALUE(IF(MID(K29,2,1)="-",LEFT(K29,1),LEFT(K29,2)))</f>
        <v>#VALUE!</v>
      </c>
      <c r="AN29" s="96">
        <f t="shared" ref="AN29" si="84">LEN(K29)</f>
        <v>0</v>
      </c>
      <c r="AO29" s="96" t="e">
        <f t="shared" ref="AO29" si="85">VALUE(IF(MID(K29,AN29-1,1)="-",RIGHT(K29,1),RIGHT(K29,2)))</f>
        <v>#VALUE!</v>
      </c>
      <c r="AP29" s="97"/>
      <c r="AQ29" s="96" t="e">
        <f>VALUE(IF(MID(#REF!,2,1)="-",LEFT(#REF!,1),LEFT(#REF!,2)))</f>
        <v>#REF!</v>
      </c>
      <c r="AR29" s="96" t="e">
        <f>LEN(#REF!)</f>
        <v>#REF!</v>
      </c>
      <c r="AS29" s="96" t="e">
        <f>VALUE(IF(MID(#REF!,AR29-1,1)="-",RIGHT(#REF!,1),RIGHT(#REF!,2)))</f>
        <v>#REF!</v>
      </c>
      <c r="AT29" s="97"/>
      <c r="AU29" s="96" t="e">
        <f>VALUE(IF(MID(#REF!,2,1)="-",LEFT(#REF!,1),LEFT(#REF!,2)))</f>
        <v>#REF!</v>
      </c>
      <c r="AV29" s="96" t="e">
        <f>LEN(#REF!)</f>
        <v>#REF!</v>
      </c>
      <c r="AW29" s="96" t="e">
        <f>VALUE(IF(MID(#REF!,AV29-1,1)="-",RIGHT(#REF!,1),RIGHT(#REF!,2)))</f>
        <v>#REF!</v>
      </c>
      <c r="AX29" s="96"/>
      <c r="AY29" s="96" t="e">
        <f>VALUE(IF(MID(#REF!,2,1)="-",LEFT(#REF!,1),LEFT(#REF!,2)))</f>
        <v>#REF!</v>
      </c>
      <c r="AZ29" s="96" t="e">
        <f>LEN(#REF!)</f>
        <v>#REF!</v>
      </c>
      <c r="BA29" s="96" t="e">
        <f>VALUE(IF(MID(#REF!,AZ29-1,1)="-",RIGHT(#REF!,1),RIGHT(#REF!,2)))</f>
        <v>#REF!</v>
      </c>
      <c r="BB29" s="97"/>
      <c r="BC29" s="96" t="e">
        <f t="shared" ref="BC29" si="86">VALUE(IF(MID(I29,2,1)="-",LEFT(I29,1),LEFT(I29,2)))</f>
        <v>#VALUE!</v>
      </c>
      <c r="BD29" s="96">
        <f t="shared" ref="BD29" si="87">LEN(I29)</f>
        <v>0</v>
      </c>
      <c r="BE29" s="96" t="e">
        <f t="shared" ref="BE29" si="88">VALUE(IF(MID(I29,BD29-1,1)="-",RIGHT(I29,1),RIGHT(I29,2)))</f>
        <v>#VALUE!</v>
      </c>
      <c r="BF29" s="67"/>
      <c r="BG29" s="53" t="e">
        <f t="shared" ref="BG29" si="89">SUM(S29,U29,W29, Y29,AA29,AC29,AE29, AG29,AI29,AK29,AM29, AO29)</f>
        <v>#VALUE!</v>
      </c>
      <c r="BH29" s="53"/>
      <c r="BI29" s="53"/>
      <c r="BJ29" s="53"/>
      <c r="BK29" s="53"/>
      <c r="BL29" s="53"/>
      <c r="BM29" s="53"/>
      <c r="BN29" s="53"/>
      <c r="BO29" s="53"/>
      <c r="BP29" s="53"/>
    </row>
    <row r="30" spans="1:68" ht="16.05" customHeight="1" thickBot="1" x14ac:dyDescent="0.3">
      <c r="A30" s="51"/>
      <c r="B30" s="51"/>
      <c r="C30" s="64">
        <f t="shared" si="23"/>
        <v>46471</v>
      </c>
      <c r="D30" s="226" t="s">
        <v>191</v>
      </c>
      <c r="E30" s="227"/>
      <c r="F30" s="227"/>
      <c r="G30" s="227"/>
      <c r="H30" s="227"/>
      <c r="I30" s="227"/>
      <c r="J30" s="227"/>
      <c r="K30" s="228"/>
      <c r="L30" s="52"/>
      <c r="M30" s="52"/>
      <c r="N30" s="52"/>
      <c r="O30" s="52"/>
      <c r="P30" s="52"/>
      <c r="Q30" s="52"/>
      <c r="R30" s="91"/>
      <c r="S30" s="96" t="e">
        <f t="shared" si="0"/>
        <v>#VALUE!</v>
      </c>
      <c r="T30" s="96">
        <f t="shared" si="1"/>
        <v>29</v>
      </c>
      <c r="U30" s="96" t="e">
        <f t="shared" si="2"/>
        <v>#VALUE!</v>
      </c>
      <c r="V30" s="96"/>
      <c r="W30" s="96" t="e">
        <f t="shared" si="3"/>
        <v>#VALUE!</v>
      </c>
      <c r="X30" s="96">
        <f t="shared" si="4"/>
        <v>0</v>
      </c>
      <c r="Y30" s="96" t="e">
        <f t="shared" si="5"/>
        <v>#VALUE!</v>
      </c>
      <c r="Z30" s="97"/>
      <c r="AA30" s="96" t="e">
        <f t="shared" si="6"/>
        <v>#VALUE!</v>
      </c>
      <c r="AB30" s="96">
        <f t="shared" si="7"/>
        <v>0</v>
      </c>
      <c r="AC30" s="96" t="e">
        <f t="shared" si="8"/>
        <v>#VALUE!</v>
      </c>
      <c r="AD30" s="96"/>
      <c r="AE30" s="96" t="e">
        <f t="shared" si="9"/>
        <v>#VALUE!</v>
      </c>
      <c r="AF30" s="96">
        <f t="shared" si="10"/>
        <v>0</v>
      </c>
      <c r="AG30" s="96" t="e">
        <f t="shared" si="11"/>
        <v>#VALUE!</v>
      </c>
      <c r="AH30" s="97"/>
      <c r="AI30" s="96" t="e">
        <f t="shared" si="12"/>
        <v>#VALUE!</v>
      </c>
      <c r="AJ30" s="96">
        <f t="shared" si="13"/>
        <v>0</v>
      </c>
      <c r="AK30" s="96" t="e">
        <f t="shared" si="14"/>
        <v>#VALUE!</v>
      </c>
      <c r="AL30" s="96"/>
      <c r="AM30" s="96" t="e">
        <f t="shared" si="15"/>
        <v>#VALUE!</v>
      </c>
      <c r="AN30" s="96">
        <f t="shared" si="16"/>
        <v>0</v>
      </c>
      <c r="AO30" s="96" t="e">
        <f t="shared" si="17"/>
        <v>#VALUE!</v>
      </c>
      <c r="AP30" s="97"/>
      <c r="AQ30" s="96" t="e">
        <f>VALUE(IF(MID(#REF!,2,1)="-",LEFT(#REF!,1),LEFT(#REF!,2)))</f>
        <v>#REF!</v>
      </c>
      <c r="AR30" s="96" t="e">
        <f>LEN(#REF!)</f>
        <v>#REF!</v>
      </c>
      <c r="AS30" s="96" t="e">
        <f>VALUE(IF(MID(#REF!,AR30-1,1)="-",RIGHT(#REF!,1),RIGHT(#REF!,2)))</f>
        <v>#REF!</v>
      </c>
      <c r="AT30" s="97"/>
      <c r="AU30" s="96" t="e">
        <f>VALUE(IF(MID(#REF!,2,1)="-",LEFT(#REF!,1),LEFT(#REF!,2)))</f>
        <v>#REF!</v>
      </c>
      <c r="AV30" s="96" t="e">
        <f>LEN(#REF!)</f>
        <v>#REF!</v>
      </c>
      <c r="AW30" s="96" t="e">
        <f>VALUE(IF(MID(#REF!,AV30-1,1)="-",RIGHT(#REF!,1),RIGHT(#REF!,2)))</f>
        <v>#REF!</v>
      </c>
      <c r="AX30" s="96"/>
      <c r="AY30" s="96" t="e">
        <f>VALUE(IF(MID(#REF!,2,1)="-",LEFT(#REF!,1),LEFT(#REF!,2)))</f>
        <v>#REF!</v>
      </c>
      <c r="AZ30" s="96" t="e">
        <f>LEN(#REF!)</f>
        <v>#REF!</v>
      </c>
      <c r="BA30" s="96" t="e">
        <f>VALUE(IF(MID(#REF!,AZ30-1,1)="-",RIGHT(#REF!,1),RIGHT(#REF!,2)))</f>
        <v>#REF!</v>
      </c>
      <c r="BB30" s="97"/>
      <c r="BC30" s="96" t="e">
        <f t="shared" si="18"/>
        <v>#VALUE!</v>
      </c>
      <c r="BD30" s="96">
        <f t="shared" si="19"/>
        <v>0</v>
      </c>
      <c r="BE30" s="96" t="e">
        <f t="shared" si="20"/>
        <v>#VALUE!</v>
      </c>
      <c r="BF30" s="67"/>
      <c r="BG30" s="53" t="e">
        <f t="shared" si="21"/>
        <v>#VALUE!</v>
      </c>
      <c r="BH30" s="53"/>
      <c r="BI30" s="53"/>
      <c r="BJ30" s="53"/>
      <c r="BK30" s="53"/>
      <c r="BL30" s="53"/>
      <c r="BM30" s="53"/>
      <c r="BN30" s="53"/>
      <c r="BO30" s="53"/>
      <c r="BP30" s="53"/>
    </row>
    <row r="31" spans="1:68" ht="16.05" hidden="1" customHeight="1" thickTop="1" x14ac:dyDescent="0.25">
      <c r="A31" s="51"/>
      <c r="B31" s="51"/>
      <c r="C31" s="69"/>
      <c r="D31" s="70"/>
      <c r="E31" s="71"/>
      <c r="F31" s="72"/>
      <c r="G31" s="73"/>
      <c r="H31" s="70"/>
      <c r="I31" s="71"/>
      <c r="J31" s="72"/>
      <c r="K31" s="104"/>
      <c r="L31" s="52"/>
      <c r="M31" s="52"/>
      <c r="N31" s="52"/>
      <c r="O31" s="52"/>
      <c r="P31" s="52"/>
      <c r="Q31" s="52"/>
      <c r="R31" s="91"/>
      <c r="S31" s="96" t="e">
        <f t="shared" si="0"/>
        <v>#VALUE!</v>
      </c>
      <c r="T31" s="96">
        <f t="shared" si="1"/>
        <v>0</v>
      </c>
      <c r="U31" s="96" t="e">
        <f t="shared" si="2"/>
        <v>#VALUE!</v>
      </c>
      <c r="V31" s="96"/>
      <c r="W31" s="96" t="e">
        <f t="shared" si="3"/>
        <v>#VALUE!</v>
      </c>
      <c r="X31" s="96">
        <f t="shared" si="4"/>
        <v>0</v>
      </c>
      <c r="Y31" s="96" t="e">
        <f t="shared" si="5"/>
        <v>#VALUE!</v>
      </c>
      <c r="Z31" s="97"/>
      <c r="AA31" s="96" t="e">
        <f t="shared" si="6"/>
        <v>#VALUE!</v>
      </c>
      <c r="AB31" s="96">
        <f t="shared" si="7"/>
        <v>0</v>
      </c>
      <c r="AC31" s="96" t="e">
        <f t="shared" si="8"/>
        <v>#VALUE!</v>
      </c>
      <c r="AD31" s="96"/>
      <c r="AE31" s="96" t="e">
        <f t="shared" si="9"/>
        <v>#VALUE!</v>
      </c>
      <c r="AF31" s="96">
        <f t="shared" si="10"/>
        <v>0</v>
      </c>
      <c r="AG31" s="96" t="e">
        <f t="shared" si="11"/>
        <v>#VALUE!</v>
      </c>
      <c r="AH31" s="97"/>
      <c r="AI31" s="96" t="e">
        <f t="shared" si="12"/>
        <v>#VALUE!</v>
      </c>
      <c r="AJ31" s="96">
        <f t="shared" si="13"/>
        <v>0</v>
      </c>
      <c r="AK31" s="96" t="e">
        <f t="shared" si="14"/>
        <v>#VALUE!</v>
      </c>
      <c r="AL31" s="96"/>
      <c r="AM31" s="96" t="e">
        <f t="shared" si="15"/>
        <v>#VALUE!</v>
      </c>
      <c r="AN31" s="96">
        <f t="shared" si="16"/>
        <v>0</v>
      </c>
      <c r="AO31" s="96" t="e">
        <f t="shared" si="17"/>
        <v>#VALUE!</v>
      </c>
      <c r="AP31" s="97"/>
      <c r="AQ31" s="96" t="e">
        <f>VALUE(IF(MID(#REF!,2,1)="-",LEFT(#REF!,1),LEFT(#REF!,2)))</f>
        <v>#REF!</v>
      </c>
      <c r="AR31" s="96" t="e">
        <f>LEN(#REF!)</f>
        <v>#REF!</v>
      </c>
      <c r="AS31" s="96" t="e">
        <f>VALUE(IF(MID(#REF!,AR31-1,1)="-",RIGHT(#REF!,1),RIGHT(#REF!,2)))</f>
        <v>#REF!</v>
      </c>
      <c r="AT31" s="97"/>
      <c r="AU31" s="96" t="e">
        <f>VALUE(IF(MID(#REF!,2,1)="-",LEFT(#REF!,1),LEFT(#REF!,2)))</f>
        <v>#REF!</v>
      </c>
      <c r="AV31" s="96" t="e">
        <f>LEN(#REF!)</f>
        <v>#REF!</v>
      </c>
      <c r="AW31" s="96" t="e">
        <f>VALUE(IF(MID(#REF!,AV31-1,1)="-",RIGHT(#REF!,1),RIGHT(#REF!,2)))</f>
        <v>#REF!</v>
      </c>
      <c r="AX31" s="96"/>
      <c r="AY31" s="96" t="e">
        <f>VALUE(IF(MID(#REF!,2,1)="-",LEFT(#REF!,1),LEFT(#REF!,2)))</f>
        <v>#REF!</v>
      </c>
      <c r="AZ31" s="96" t="e">
        <f>LEN(#REF!)</f>
        <v>#REF!</v>
      </c>
      <c r="BA31" s="96" t="e">
        <f>VALUE(IF(MID(#REF!,AZ31-1,1)="-",RIGHT(#REF!,1),RIGHT(#REF!,2)))</f>
        <v>#REF!</v>
      </c>
      <c r="BB31" s="97"/>
      <c r="BC31" s="96" t="e">
        <f t="shared" si="18"/>
        <v>#VALUE!</v>
      </c>
      <c r="BD31" s="96">
        <f t="shared" si="19"/>
        <v>0</v>
      </c>
      <c r="BE31" s="96" t="e">
        <f t="shared" si="20"/>
        <v>#VALUE!</v>
      </c>
      <c r="BF31" s="67"/>
      <c r="BG31" s="53" t="e">
        <f t="shared" si="21"/>
        <v>#VALUE!</v>
      </c>
      <c r="BH31" s="53"/>
      <c r="BI31" s="53"/>
      <c r="BJ31" s="53"/>
      <c r="BK31" s="53"/>
      <c r="BL31" s="53"/>
      <c r="BM31" s="53"/>
      <c r="BN31" s="53"/>
      <c r="BO31" s="53"/>
      <c r="BP31" s="53"/>
    </row>
    <row r="32" spans="1:68" ht="1.95" customHeight="1" thickTop="1" x14ac:dyDescent="0.25">
      <c r="A32" s="51"/>
      <c r="B32" s="51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91"/>
      <c r="S32" s="96"/>
      <c r="T32" s="96"/>
      <c r="U32" s="96"/>
      <c r="V32" s="96"/>
      <c r="W32" s="97"/>
      <c r="X32" s="97"/>
      <c r="Y32" s="97"/>
      <c r="Z32" s="97"/>
      <c r="AA32" s="97"/>
      <c r="AB32" s="96"/>
      <c r="AC32" s="97"/>
      <c r="AD32" s="97"/>
      <c r="AE32" s="96"/>
      <c r="AF32" s="96"/>
      <c r="AG32" s="96"/>
      <c r="AH32" s="97"/>
      <c r="AI32" s="97"/>
      <c r="AJ32" s="97"/>
      <c r="AK32" s="97"/>
      <c r="AL32" s="97"/>
      <c r="AM32" s="96"/>
      <c r="AN32" s="96"/>
      <c r="AO32" s="96"/>
      <c r="AP32" s="96"/>
      <c r="AQ32" s="96"/>
      <c r="AR32" s="96"/>
      <c r="AS32" s="97"/>
      <c r="AT32" s="96"/>
      <c r="AU32" s="96"/>
      <c r="AV32" s="96"/>
      <c r="AW32" s="97"/>
      <c r="AX32" s="97"/>
      <c r="AY32" s="97"/>
      <c r="AZ32" s="96"/>
      <c r="BA32" s="97"/>
      <c r="BB32" s="96"/>
      <c r="BC32" s="97"/>
      <c r="BD32" s="97"/>
      <c r="BE32" s="97"/>
      <c r="BF32" s="67"/>
      <c r="BG32" s="53"/>
      <c r="BH32" s="53"/>
      <c r="BI32" s="53"/>
      <c r="BJ32" s="53"/>
      <c r="BK32" s="53"/>
      <c r="BL32" s="53"/>
      <c r="BM32" s="53"/>
      <c r="BN32" s="53"/>
      <c r="BO32" s="53"/>
      <c r="BP32" s="53"/>
    </row>
    <row r="33" spans="1:68" ht="1.95" customHeight="1" x14ac:dyDescent="0.25">
      <c r="A33" s="51"/>
      <c r="B33" s="51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91"/>
      <c r="S33" s="96"/>
      <c r="T33" s="96"/>
      <c r="U33" s="96"/>
      <c r="V33" s="96"/>
      <c r="W33" s="97"/>
      <c r="X33" s="97"/>
      <c r="Y33" s="97"/>
      <c r="Z33" s="97"/>
      <c r="AA33" s="97"/>
      <c r="AB33" s="96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6"/>
      <c r="AQ33" s="96"/>
      <c r="AR33" s="96"/>
      <c r="AS33" s="97"/>
      <c r="AT33" s="96"/>
      <c r="AU33" s="96"/>
      <c r="AV33" s="96"/>
      <c r="AW33" s="97"/>
      <c r="AX33" s="97"/>
      <c r="AY33" s="97"/>
      <c r="AZ33" s="96"/>
      <c r="BA33" s="97"/>
      <c r="BB33" s="96"/>
      <c r="BC33" s="97"/>
      <c r="BD33" s="97"/>
      <c r="BE33" s="97"/>
      <c r="BF33" s="67"/>
      <c r="BG33" s="53"/>
      <c r="BH33" s="53"/>
      <c r="BI33" s="53"/>
      <c r="BJ33" s="53"/>
      <c r="BK33" s="53"/>
      <c r="BL33" s="53"/>
      <c r="BM33" s="53"/>
      <c r="BN33" s="53"/>
      <c r="BO33" s="53"/>
      <c r="BP33" s="53"/>
    </row>
    <row r="34" spans="1:68" s="62" customFormat="1" ht="16.95" customHeight="1" x14ac:dyDescent="0.3">
      <c r="A34" s="57"/>
      <c r="B34" s="57"/>
      <c r="C34" s="74"/>
      <c r="D34" s="57"/>
      <c r="E34" s="57"/>
      <c r="F34" s="216" t="s">
        <v>97</v>
      </c>
      <c r="G34" s="216"/>
      <c r="H34" s="216"/>
      <c r="I34" s="57"/>
      <c r="J34" s="57"/>
      <c r="K34" s="58"/>
      <c r="L34" s="58"/>
      <c r="M34" s="58"/>
      <c r="N34" s="58"/>
      <c r="O34" s="58"/>
      <c r="P34" s="58"/>
      <c r="Q34" s="58"/>
      <c r="R34" s="94"/>
      <c r="S34" s="98"/>
      <c r="T34" s="98"/>
      <c r="U34" s="98">
        <f t="shared" ref="U34:U39" si="90">VALUE(LEFT(F34,1))</f>
        <v>1</v>
      </c>
      <c r="V34" s="98"/>
      <c r="W34" s="99"/>
      <c r="X34" s="99"/>
      <c r="Y34" s="99"/>
      <c r="Z34" s="99"/>
      <c r="AA34" s="99"/>
      <c r="AB34" s="98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8"/>
      <c r="AQ34" s="98"/>
      <c r="AR34" s="98"/>
      <c r="AS34" s="99"/>
      <c r="AT34" s="98"/>
      <c r="AU34" s="98"/>
      <c r="AV34" s="98"/>
      <c r="AW34" s="99"/>
      <c r="AX34" s="99"/>
      <c r="AY34" s="99"/>
      <c r="AZ34" s="98"/>
      <c r="BA34" s="99"/>
      <c r="BB34" s="98"/>
      <c r="BC34" s="99"/>
      <c r="BD34" s="99"/>
      <c r="BE34" s="99"/>
      <c r="BF34" s="75"/>
      <c r="BG34" s="61"/>
      <c r="BH34" s="61"/>
      <c r="BI34" s="61"/>
      <c r="BJ34" s="61"/>
      <c r="BK34" s="61"/>
      <c r="BL34" s="61"/>
      <c r="BM34" s="61"/>
      <c r="BN34" s="61"/>
      <c r="BO34" s="61"/>
      <c r="BP34" s="61"/>
    </row>
    <row r="35" spans="1:68" s="62" customFormat="1" ht="16.95" customHeight="1" x14ac:dyDescent="0.3">
      <c r="A35" s="57"/>
      <c r="B35" s="57"/>
      <c r="C35" s="74"/>
      <c r="D35" s="57"/>
      <c r="E35" s="57"/>
      <c r="F35" s="216" t="s">
        <v>98</v>
      </c>
      <c r="G35" s="216"/>
      <c r="H35" s="216"/>
      <c r="I35" s="57"/>
      <c r="J35" s="57"/>
      <c r="K35" s="58"/>
      <c r="L35" s="58"/>
      <c r="M35" s="58"/>
      <c r="N35" s="58"/>
      <c r="O35" s="58"/>
      <c r="P35" s="58"/>
      <c r="Q35" s="58"/>
      <c r="R35" s="94"/>
      <c r="S35" s="98"/>
      <c r="T35" s="98"/>
      <c r="U35" s="98">
        <f t="shared" si="90"/>
        <v>2</v>
      </c>
      <c r="V35" s="98"/>
      <c r="W35" s="99"/>
      <c r="X35" s="99"/>
      <c r="Y35" s="99"/>
      <c r="Z35" s="99"/>
      <c r="AA35" s="99"/>
      <c r="AB35" s="98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8"/>
      <c r="AQ35" s="98"/>
      <c r="AR35" s="98"/>
      <c r="AS35" s="99"/>
      <c r="AT35" s="98"/>
      <c r="AU35" s="98"/>
      <c r="AV35" s="98"/>
      <c r="AW35" s="99"/>
      <c r="AX35" s="99"/>
      <c r="AY35" s="99"/>
      <c r="AZ35" s="98"/>
      <c r="BA35" s="99"/>
      <c r="BB35" s="98"/>
      <c r="BC35" s="99"/>
      <c r="BD35" s="99"/>
      <c r="BE35" s="99"/>
      <c r="BF35" s="75"/>
      <c r="BG35" s="61"/>
      <c r="BH35" s="61"/>
      <c r="BI35" s="61"/>
      <c r="BJ35" s="61"/>
      <c r="BK35" s="61"/>
      <c r="BL35" s="61"/>
      <c r="BM35" s="61"/>
      <c r="BN35" s="61"/>
      <c r="BO35" s="61"/>
      <c r="BP35" s="61"/>
    </row>
    <row r="36" spans="1:68" s="62" customFormat="1" ht="16.95" customHeight="1" x14ac:dyDescent="0.3">
      <c r="A36" s="57"/>
      <c r="B36" s="57"/>
      <c r="C36" s="74"/>
      <c r="D36" s="57"/>
      <c r="E36" s="57"/>
      <c r="F36" s="216" t="s">
        <v>142</v>
      </c>
      <c r="G36" s="216"/>
      <c r="H36" s="216"/>
      <c r="I36" s="57"/>
      <c r="J36" s="57"/>
      <c r="K36" s="58"/>
      <c r="L36" s="58"/>
      <c r="M36" s="58"/>
      <c r="N36" s="58"/>
      <c r="O36" s="58"/>
      <c r="P36" s="58"/>
      <c r="Q36" s="58"/>
      <c r="R36" s="90"/>
      <c r="S36" s="100"/>
      <c r="T36" s="100"/>
      <c r="U36" s="100">
        <f t="shared" si="90"/>
        <v>3</v>
      </c>
      <c r="V36" s="100"/>
      <c r="W36" s="101"/>
      <c r="X36" s="101"/>
      <c r="Y36" s="101"/>
      <c r="Z36" s="101"/>
      <c r="AA36" s="101"/>
      <c r="AB36" s="100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0"/>
      <c r="AQ36" s="100"/>
      <c r="AR36" s="100"/>
      <c r="AS36" s="101"/>
      <c r="AT36" s="100"/>
      <c r="AU36" s="100"/>
      <c r="AV36" s="100"/>
      <c r="AW36" s="101"/>
      <c r="AX36" s="101"/>
      <c r="AY36" s="101"/>
      <c r="AZ36" s="100"/>
      <c r="BA36" s="101"/>
      <c r="BB36" s="100"/>
      <c r="BC36" s="101"/>
      <c r="BD36" s="101"/>
      <c r="BE36" s="101"/>
      <c r="BF36" s="75"/>
      <c r="BG36" s="61"/>
      <c r="BH36" s="61"/>
      <c r="BI36" s="61"/>
      <c r="BJ36" s="61"/>
      <c r="BK36" s="61"/>
      <c r="BL36" s="61"/>
      <c r="BM36" s="61"/>
      <c r="BN36" s="61"/>
      <c r="BO36" s="61"/>
      <c r="BP36" s="61"/>
    </row>
    <row r="37" spans="1:68" s="62" customFormat="1" ht="16.95" customHeight="1" x14ac:dyDescent="0.3">
      <c r="A37" s="57"/>
      <c r="B37" s="57"/>
      <c r="C37" s="74"/>
      <c r="D37" s="57"/>
      <c r="E37" s="57"/>
      <c r="F37" s="216" t="s">
        <v>99</v>
      </c>
      <c r="G37" s="216"/>
      <c r="H37" s="216"/>
      <c r="I37" s="57"/>
      <c r="J37" s="57"/>
      <c r="K37" s="58"/>
      <c r="L37" s="58"/>
      <c r="M37" s="58"/>
      <c r="N37" s="58"/>
      <c r="O37" s="58"/>
      <c r="P37" s="58"/>
      <c r="Q37" s="58"/>
      <c r="R37" s="90"/>
      <c r="S37" s="100"/>
      <c r="T37" s="100"/>
      <c r="U37" s="100">
        <f t="shared" si="90"/>
        <v>4</v>
      </c>
      <c r="V37" s="100"/>
      <c r="W37" s="101"/>
      <c r="X37" s="101"/>
      <c r="Y37" s="101"/>
      <c r="Z37" s="101"/>
      <c r="AA37" s="101"/>
      <c r="AB37" s="100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0"/>
      <c r="AQ37" s="100"/>
      <c r="AR37" s="100"/>
      <c r="AS37" s="101"/>
      <c r="AT37" s="100"/>
      <c r="AU37" s="100"/>
      <c r="AV37" s="100"/>
      <c r="AW37" s="101"/>
      <c r="AX37" s="101"/>
      <c r="AY37" s="101"/>
      <c r="AZ37" s="100"/>
      <c r="BA37" s="101"/>
      <c r="BB37" s="100"/>
      <c r="BC37" s="101"/>
      <c r="BD37" s="101"/>
      <c r="BE37" s="101"/>
      <c r="BF37" s="75"/>
      <c r="BG37" s="61"/>
      <c r="BH37" s="61"/>
      <c r="BI37" s="61"/>
      <c r="BJ37" s="61"/>
      <c r="BK37" s="61"/>
      <c r="BL37" s="61"/>
      <c r="BM37" s="61"/>
      <c r="BN37" s="61"/>
      <c r="BO37" s="61"/>
      <c r="BP37" s="61"/>
    </row>
    <row r="38" spans="1:68" s="62" customFormat="1" ht="16.95" customHeight="1" x14ac:dyDescent="0.3">
      <c r="A38" s="57"/>
      <c r="B38" s="57"/>
      <c r="C38" s="74"/>
      <c r="D38" s="57"/>
      <c r="E38" s="57"/>
      <c r="F38" s="216" t="s">
        <v>100</v>
      </c>
      <c r="G38" s="216"/>
      <c r="H38" s="216"/>
      <c r="I38" s="57"/>
      <c r="J38" s="57"/>
      <c r="K38" s="58"/>
      <c r="L38" s="58"/>
      <c r="M38" s="58"/>
      <c r="N38" s="58"/>
      <c r="O38" s="58"/>
      <c r="P38" s="58"/>
      <c r="Q38" s="58"/>
      <c r="R38" s="90"/>
      <c r="S38" s="100"/>
      <c r="T38" s="100"/>
      <c r="U38" s="100">
        <f t="shared" si="90"/>
        <v>5</v>
      </c>
      <c r="V38" s="100"/>
      <c r="W38" s="101"/>
      <c r="X38" s="101"/>
      <c r="Y38" s="101"/>
      <c r="Z38" s="101"/>
      <c r="AA38" s="101"/>
      <c r="AB38" s="100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0"/>
      <c r="AQ38" s="100"/>
      <c r="AR38" s="100"/>
      <c r="AS38" s="101"/>
      <c r="AT38" s="100"/>
      <c r="AU38" s="100"/>
      <c r="AV38" s="100"/>
      <c r="AW38" s="101"/>
      <c r="AX38" s="101"/>
      <c r="AY38" s="101"/>
      <c r="AZ38" s="100"/>
      <c r="BA38" s="101"/>
      <c r="BB38" s="100"/>
      <c r="BC38" s="101"/>
      <c r="BD38" s="101"/>
      <c r="BE38" s="101"/>
      <c r="BF38" s="75"/>
      <c r="BG38" s="61"/>
      <c r="BH38" s="61"/>
      <c r="BI38" s="61"/>
      <c r="BJ38" s="61"/>
      <c r="BK38" s="61"/>
      <c r="BL38" s="61"/>
      <c r="BM38" s="61"/>
      <c r="BN38" s="61"/>
      <c r="BO38" s="61"/>
      <c r="BP38" s="61"/>
    </row>
    <row r="39" spans="1:68" s="62" customFormat="1" ht="16.95" customHeight="1" x14ac:dyDescent="0.3">
      <c r="A39" s="57"/>
      <c r="B39" s="57"/>
      <c r="C39" s="74"/>
      <c r="D39" s="57"/>
      <c r="E39" s="57"/>
      <c r="F39" s="216" t="s">
        <v>101</v>
      </c>
      <c r="G39" s="216"/>
      <c r="H39" s="216"/>
      <c r="I39" s="57"/>
      <c r="J39" s="57"/>
      <c r="K39" s="58"/>
      <c r="L39" s="58"/>
      <c r="M39" s="58"/>
      <c r="N39" s="58"/>
      <c r="O39" s="58"/>
      <c r="P39" s="58"/>
      <c r="Q39" s="58"/>
      <c r="R39" s="90"/>
      <c r="S39" s="100"/>
      <c r="T39" s="100"/>
      <c r="U39" s="100">
        <f t="shared" si="90"/>
        <v>6</v>
      </c>
      <c r="V39" s="100"/>
      <c r="W39" s="101"/>
      <c r="X39" s="101"/>
      <c r="Y39" s="101"/>
      <c r="Z39" s="101"/>
      <c r="AA39" s="101"/>
      <c r="AB39" s="100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0"/>
      <c r="AQ39" s="100"/>
      <c r="AR39" s="100"/>
      <c r="AS39" s="101"/>
      <c r="AT39" s="100"/>
      <c r="AU39" s="100"/>
      <c r="AV39" s="100"/>
      <c r="AW39" s="101"/>
      <c r="AX39" s="101"/>
      <c r="AY39" s="101"/>
      <c r="AZ39" s="100"/>
      <c r="BA39" s="101"/>
      <c r="BB39" s="100"/>
      <c r="BC39" s="101"/>
      <c r="BD39" s="101"/>
      <c r="BE39" s="101"/>
      <c r="BF39" s="75"/>
      <c r="BG39" s="61"/>
      <c r="BH39" s="61"/>
      <c r="BI39" s="61"/>
      <c r="BJ39" s="61"/>
      <c r="BK39" s="61"/>
      <c r="BL39" s="61"/>
      <c r="BM39" s="61"/>
      <c r="BN39" s="61"/>
      <c r="BO39" s="61"/>
      <c r="BP39" s="61"/>
    </row>
    <row r="40" spans="1:68" ht="14.1" hidden="1" customHeight="1" x14ac:dyDescent="0.25">
      <c r="A40" s="51"/>
      <c r="B40" s="51"/>
      <c r="C40" s="76"/>
      <c r="D40" s="217" t="s">
        <v>57</v>
      </c>
      <c r="E40" s="217"/>
      <c r="F40" s="217"/>
      <c r="G40" s="217"/>
      <c r="H40" s="217"/>
      <c r="I40" s="217"/>
      <c r="J40" s="52"/>
      <c r="K40" s="52"/>
      <c r="L40" s="52"/>
      <c r="M40" s="52"/>
      <c r="N40" s="52"/>
      <c r="O40" s="52"/>
      <c r="P40" s="52"/>
      <c r="Q40" s="52"/>
      <c r="R40" s="85"/>
      <c r="S40" s="89"/>
      <c r="T40" s="89"/>
      <c r="U40" s="89"/>
      <c r="V40" s="89"/>
      <c r="AB40" s="89"/>
      <c r="AP40" s="89"/>
      <c r="AQ40" s="89"/>
      <c r="AR40" s="89"/>
      <c r="AT40" s="89"/>
      <c r="AU40" s="89"/>
      <c r="AV40" s="89"/>
      <c r="AZ40" s="89"/>
      <c r="BB40" s="89"/>
    </row>
    <row r="41" spans="1:68" ht="13.95" customHeight="1" x14ac:dyDescent="0.3">
      <c r="A41" s="51"/>
      <c r="B41" s="51"/>
      <c r="C41" t="s">
        <v>201</v>
      </c>
      <c r="D41" s="51"/>
      <c r="E41" s="51"/>
      <c r="F41" s="51"/>
      <c r="G41" s="51"/>
      <c r="H41" s="51"/>
      <c r="I41" s="78"/>
      <c r="J41" s="78"/>
      <c r="K41" s="78" t="s">
        <v>202</v>
      </c>
      <c r="L41" s="52"/>
      <c r="M41" s="52"/>
      <c r="N41" s="52"/>
      <c r="O41" s="52"/>
      <c r="P41" s="52"/>
      <c r="Q41" s="52"/>
      <c r="R41" s="85"/>
      <c r="S41" s="89"/>
      <c r="T41" s="89"/>
      <c r="U41" s="89"/>
      <c r="V41" s="89"/>
      <c r="AB41" s="89"/>
      <c r="AP41" s="89"/>
      <c r="AQ41" s="89"/>
      <c r="AR41" s="89"/>
      <c r="AT41" s="89"/>
      <c r="AU41" s="89"/>
      <c r="AV41" s="89"/>
      <c r="AZ41" s="89"/>
      <c r="BB41" s="89"/>
    </row>
    <row r="42" spans="1:68" ht="12" hidden="1" customHeight="1" x14ac:dyDescent="0.25">
      <c r="A42" s="51"/>
      <c r="B42" s="51"/>
      <c r="C42" s="76"/>
      <c r="D42" s="217"/>
      <c r="E42" s="217"/>
      <c r="F42" s="217"/>
      <c r="G42" s="217"/>
      <c r="H42" s="217"/>
      <c r="I42" s="217"/>
      <c r="J42" s="52"/>
      <c r="K42" s="52"/>
      <c r="L42" s="52"/>
      <c r="M42" s="52"/>
      <c r="N42" s="52"/>
      <c r="O42" s="52"/>
      <c r="P42" s="52"/>
      <c r="Q42" s="52"/>
      <c r="R42" s="85"/>
      <c r="S42" s="89"/>
      <c r="T42" s="89"/>
      <c r="U42" s="89"/>
      <c r="V42" s="89"/>
      <c r="AB42" s="89"/>
      <c r="AP42" s="89"/>
      <c r="AQ42" s="89"/>
      <c r="AR42" s="89"/>
      <c r="AT42" s="89"/>
      <c r="AU42" s="89"/>
      <c r="AV42" s="89"/>
      <c r="AZ42" s="89"/>
      <c r="BB42" s="89"/>
    </row>
    <row r="43" spans="1:68" ht="12" hidden="1" customHeight="1" x14ac:dyDescent="0.25">
      <c r="A43" s="51"/>
      <c r="B43" s="51"/>
      <c r="C43" s="76"/>
      <c r="D43" s="217"/>
      <c r="E43" s="217"/>
      <c r="F43" s="217"/>
      <c r="G43" s="217"/>
      <c r="H43" s="217"/>
      <c r="I43" s="217"/>
      <c r="J43" s="79"/>
      <c r="K43" s="52"/>
      <c r="L43" s="52"/>
      <c r="M43" s="52"/>
      <c r="N43" s="52"/>
      <c r="O43" s="52"/>
      <c r="P43" s="52"/>
      <c r="Q43" s="52"/>
      <c r="R43" s="85"/>
      <c r="S43" s="89"/>
      <c r="T43" s="89"/>
      <c r="U43" s="89"/>
      <c r="V43" s="89"/>
      <c r="AB43" s="89"/>
      <c r="AP43" s="89"/>
      <c r="AQ43" s="89"/>
      <c r="AR43" s="89"/>
      <c r="AT43" s="89"/>
      <c r="AU43" s="89"/>
      <c r="AV43" s="89"/>
      <c r="AZ43" s="89"/>
      <c r="BB43" s="89"/>
    </row>
    <row r="44" spans="1:68" ht="12" hidden="1" customHeight="1" x14ac:dyDescent="0.25">
      <c r="A44" s="51"/>
      <c r="B44" s="51"/>
      <c r="C44" s="76"/>
      <c r="J44" s="52"/>
      <c r="K44" s="52"/>
      <c r="L44" s="52"/>
      <c r="M44" s="52"/>
      <c r="N44" s="52"/>
      <c r="O44" s="52"/>
      <c r="P44" s="52"/>
      <c r="Q44" s="52"/>
      <c r="R44" s="85"/>
      <c r="S44" s="89"/>
      <c r="T44" s="89"/>
      <c r="U44" s="89"/>
      <c r="V44" s="89"/>
      <c r="AB44" s="89"/>
      <c r="AP44" s="89"/>
      <c r="AQ44" s="89"/>
      <c r="AR44" s="89"/>
      <c r="AT44" s="89"/>
      <c r="AU44" s="89"/>
      <c r="AV44" s="89"/>
      <c r="AZ44" s="89"/>
      <c r="BB44" s="89"/>
    </row>
    <row r="45" spans="1:68" ht="7.95" customHeight="1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80"/>
      <c r="P45" s="80"/>
      <c r="Q45" s="80"/>
      <c r="R45" s="95"/>
      <c r="S45" s="89"/>
      <c r="T45" s="89"/>
      <c r="U45" s="89"/>
      <c r="V45" s="89"/>
      <c r="AB45" s="89"/>
      <c r="AP45" s="89"/>
      <c r="AQ45" s="89"/>
      <c r="AR45" s="89"/>
      <c r="AT45" s="89"/>
      <c r="AU45" s="89"/>
      <c r="AV45" s="89"/>
      <c r="AZ45" s="89"/>
      <c r="BB45" s="89"/>
    </row>
    <row r="46" spans="1:68" ht="16.95" customHeight="1" x14ac:dyDescent="0.25">
      <c r="A46" s="51"/>
      <c r="B46" s="51"/>
      <c r="C46" s="81" t="s">
        <v>58</v>
      </c>
      <c r="D46" s="8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80"/>
      <c r="R46" s="95"/>
      <c r="S46" s="89"/>
      <c r="T46" s="89"/>
      <c r="U46" s="89"/>
      <c r="V46" s="89"/>
      <c r="AB46" s="89"/>
      <c r="AP46" s="89"/>
      <c r="AQ46" s="89"/>
      <c r="AR46" s="89"/>
      <c r="AT46" s="89"/>
      <c r="AU46" s="89"/>
      <c r="AV46" s="89"/>
      <c r="AZ46" s="89"/>
      <c r="BB46" s="89"/>
    </row>
    <row r="47" spans="1:68" ht="16.95" customHeight="1" x14ac:dyDescent="0.25">
      <c r="A47" s="51"/>
      <c r="B47" s="51"/>
      <c r="C47" s="81" t="s">
        <v>134</v>
      </c>
      <c r="D47" s="8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80"/>
      <c r="R47" s="95"/>
      <c r="S47" s="89"/>
      <c r="T47" s="89"/>
      <c r="U47" s="89"/>
      <c r="V47" s="89"/>
      <c r="AB47" s="89"/>
      <c r="AP47" s="89"/>
      <c r="AQ47" s="89"/>
      <c r="AR47" s="89"/>
      <c r="AT47" s="89"/>
      <c r="AU47" s="89"/>
      <c r="AV47" s="89"/>
      <c r="AZ47" s="89"/>
      <c r="BB47" s="89"/>
    </row>
    <row r="48" spans="1:68" s="77" customFormat="1" ht="16.95" customHeight="1" x14ac:dyDescent="0.25">
      <c r="A48" s="51"/>
      <c r="B48" s="51"/>
      <c r="C48" s="81" t="s">
        <v>87</v>
      </c>
      <c r="D48" s="8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80"/>
      <c r="P48" s="54"/>
      <c r="Q48" s="54"/>
      <c r="R48" s="95"/>
      <c r="S48" s="89"/>
      <c r="T48" s="89"/>
      <c r="U48" s="89"/>
      <c r="V48" s="89"/>
      <c r="W48" s="86"/>
      <c r="X48" s="86"/>
      <c r="Y48" s="86"/>
      <c r="Z48" s="86"/>
      <c r="AA48" s="86"/>
      <c r="AB48" s="89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9"/>
      <c r="AQ48" s="89"/>
      <c r="AR48" s="89"/>
      <c r="AS48" s="86"/>
      <c r="AT48" s="89"/>
      <c r="AU48" s="89"/>
      <c r="AV48" s="89"/>
      <c r="AW48" s="86"/>
      <c r="AX48" s="86"/>
      <c r="AY48" s="86"/>
      <c r="AZ48" s="89"/>
      <c r="BA48" s="86"/>
      <c r="BB48" s="89"/>
      <c r="BC48" s="86"/>
      <c r="BD48" s="86"/>
      <c r="BE48" s="86"/>
      <c r="BH48" s="54"/>
      <c r="BI48" s="54"/>
      <c r="BJ48" s="54"/>
      <c r="BK48" s="54"/>
      <c r="BL48" s="54"/>
      <c r="BM48" s="54"/>
      <c r="BN48" s="54"/>
      <c r="BO48" s="54"/>
      <c r="BP48" s="54"/>
    </row>
    <row r="49" spans="1:68" s="77" customFormat="1" ht="16.95" customHeight="1" x14ac:dyDescent="0.25">
      <c r="A49" s="51"/>
      <c r="B49" s="51"/>
      <c r="C49" s="81" t="s">
        <v>116</v>
      </c>
      <c r="D49" s="8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80"/>
      <c r="P49" s="54"/>
      <c r="Q49" s="54"/>
      <c r="R49" s="95"/>
      <c r="S49" s="89"/>
      <c r="T49" s="89"/>
      <c r="U49" s="89"/>
      <c r="V49" s="89"/>
      <c r="W49" s="86"/>
      <c r="X49" s="86"/>
      <c r="Y49" s="86"/>
      <c r="Z49" s="86"/>
      <c r="AA49" s="86"/>
      <c r="AB49" s="89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9"/>
      <c r="AQ49" s="89"/>
      <c r="AR49" s="89"/>
      <c r="AS49" s="86"/>
      <c r="AT49" s="89"/>
      <c r="AU49" s="89"/>
      <c r="AV49" s="89"/>
      <c r="AW49" s="86"/>
      <c r="AX49" s="86"/>
      <c r="AY49" s="86"/>
      <c r="AZ49" s="89"/>
      <c r="BA49" s="86"/>
      <c r="BB49" s="89"/>
      <c r="BC49" s="86"/>
      <c r="BD49" s="86"/>
      <c r="BE49" s="86"/>
      <c r="BH49" s="54"/>
      <c r="BI49" s="54"/>
      <c r="BJ49" s="54"/>
      <c r="BK49" s="54"/>
      <c r="BL49" s="54"/>
      <c r="BM49" s="54"/>
      <c r="BN49" s="54"/>
      <c r="BO49" s="54"/>
      <c r="BP49" s="54"/>
    </row>
    <row r="50" spans="1:68" s="77" customFormat="1" ht="16.95" customHeight="1" x14ac:dyDescent="0.25">
      <c r="A50" s="51"/>
      <c r="B50" s="51"/>
      <c r="C50" s="81" t="s">
        <v>59</v>
      </c>
      <c r="D50" s="8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80"/>
      <c r="P50" s="54"/>
      <c r="Q50" s="54"/>
      <c r="R50" s="95"/>
      <c r="S50" s="89"/>
      <c r="T50" s="89"/>
      <c r="U50" s="89"/>
      <c r="V50" s="89"/>
      <c r="W50" s="86"/>
      <c r="X50" s="86"/>
      <c r="Y50" s="86"/>
      <c r="Z50" s="86"/>
      <c r="AA50" s="86"/>
      <c r="AB50" s="89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9"/>
      <c r="AQ50" s="89"/>
      <c r="AR50" s="89"/>
      <c r="AS50" s="86"/>
      <c r="AT50" s="89"/>
      <c r="AU50" s="89"/>
      <c r="AV50" s="89"/>
      <c r="AW50" s="86"/>
      <c r="AX50" s="86"/>
      <c r="AY50" s="86"/>
      <c r="AZ50" s="89"/>
      <c r="BA50" s="86"/>
      <c r="BB50" s="89"/>
      <c r="BC50" s="86"/>
      <c r="BD50" s="86"/>
      <c r="BE50" s="86"/>
      <c r="BH50" s="54"/>
      <c r="BI50" s="54"/>
      <c r="BJ50" s="54"/>
      <c r="BK50" s="54"/>
      <c r="BL50" s="54"/>
      <c r="BM50" s="54"/>
      <c r="BN50" s="54"/>
      <c r="BO50" s="54"/>
      <c r="BP50" s="54"/>
    </row>
    <row r="51" spans="1:68" s="77" customFormat="1" ht="16.95" customHeight="1" x14ac:dyDescent="0.25">
      <c r="A51" s="51"/>
      <c r="B51" s="51"/>
      <c r="C51" s="81" t="s">
        <v>118</v>
      </c>
      <c r="D51" s="8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80"/>
      <c r="P51" s="54"/>
      <c r="Q51" s="54"/>
      <c r="R51" s="95"/>
      <c r="S51" s="89"/>
      <c r="T51" s="89"/>
      <c r="U51" s="89"/>
      <c r="V51" s="89"/>
      <c r="W51" s="86"/>
      <c r="X51" s="86"/>
      <c r="Y51" s="86"/>
      <c r="Z51" s="86"/>
      <c r="AA51" s="86"/>
      <c r="AB51" s="89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9"/>
      <c r="AQ51" s="89"/>
      <c r="AR51" s="89"/>
      <c r="AS51" s="86"/>
      <c r="AT51" s="89"/>
      <c r="AU51" s="89"/>
      <c r="AV51" s="89"/>
      <c r="AW51" s="86"/>
      <c r="AX51" s="86"/>
      <c r="AY51" s="86"/>
      <c r="AZ51" s="89"/>
      <c r="BA51" s="86"/>
      <c r="BB51" s="89"/>
      <c r="BC51" s="86"/>
      <c r="BD51" s="86"/>
      <c r="BE51" s="86"/>
      <c r="BH51" s="54"/>
      <c r="BI51" s="54"/>
      <c r="BJ51" s="54"/>
      <c r="BK51" s="54"/>
      <c r="BL51" s="54"/>
      <c r="BM51" s="54"/>
      <c r="BN51" s="54"/>
      <c r="BO51" s="54"/>
      <c r="BP51" s="54"/>
    </row>
    <row r="52" spans="1:68" s="77" customFormat="1" ht="4.05" customHeight="1" x14ac:dyDescent="0.25">
      <c r="A52" s="51"/>
      <c r="B52" s="51"/>
      <c r="C52" s="81"/>
      <c r="D52" s="8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80"/>
      <c r="P52" s="54"/>
      <c r="Q52" s="54"/>
      <c r="R52" s="95"/>
      <c r="S52" s="89"/>
      <c r="T52" s="89"/>
      <c r="U52" s="89"/>
      <c r="V52" s="89"/>
      <c r="W52" s="86"/>
      <c r="X52" s="86"/>
      <c r="Y52" s="86"/>
      <c r="Z52" s="86"/>
      <c r="AA52" s="86"/>
      <c r="AB52" s="89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9"/>
      <c r="AQ52" s="89"/>
      <c r="AR52" s="89"/>
      <c r="AS52" s="86"/>
      <c r="AT52" s="89"/>
      <c r="AU52" s="89"/>
      <c r="AV52" s="89"/>
      <c r="AW52" s="86"/>
      <c r="AX52" s="86"/>
      <c r="AY52" s="86"/>
      <c r="AZ52" s="89"/>
      <c r="BA52" s="86"/>
      <c r="BB52" s="89"/>
      <c r="BC52" s="86"/>
      <c r="BD52" s="86"/>
      <c r="BE52" s="86"/>
      <c r="BH52" s="54"/>
      <c r="BI52" s="54"/>
      <c r="BJ52" s="54"/>
      <c r="BK52" s="54"/>
      <c r="BL52" s="54"/>
      <c r="BM52" s="54"/>
      <c r="BN52" s="54"/>
      <c r="BO52" s="54"/>
      <c r="BP52" s="54"/>
    </row>
    <row r="53" spans="1:68" s="77" customFormat="1" ht="18" customHeight="1" x14ac:dyDescent="0.25">
      <c r="A53" s="51"/>
      <c r="B53" s="51"/>
      <c r="C53" s="81" t="s">
        <v>117</v>
      </c>
      <c r="D53" s="8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80"/>
      <c r="P53" s="54"/>
      <c r="Q53" s="54"/>
      <c r="R53" s="95"/>
      <c r="S53" s="89"/>
      <c r="T53" s="89"/>
      <c r="U53" s="89"/>
      <c r="V53" s="89"/>
      <c r="W53" s="86"/>
      <c r="X53" s="86"/>
      <c r="Y53" s="86"/>
      <c r="Z53" s="86"/>
      <c r="AA53" s="86"/>
      <c r="AB53" s="89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9"/>
      <c r="AQ53" s="89"/>
      <c r="AR53" s="89"/>
      <c r="AS53" s="86"/>
      <c r="AT53" s="89"/>
      <c r="AU53" s="89"/>
      <c r="AV53" s="89"/>
      <c r="AW53" s="86"/>
      <c r="AX53" s="86"/>
      <c r="AY53" s="86"/>
      <c r="AZ53" s="89"/>
      <c r="BA53" s="86"/>
      <c r="BB53" s="89"/>
      <c r="BC53" s="86"/>
      <c r="BD53" s="86"/>
      <c r="BE53" s="86"/>
      <c r="BH53" s="54"/>
      <c r="BI53" s="54"/>
      <c r="BJ53" s="54"/>
      <c r="BK53" s="54"/>
      <c r="BL53" s="54"/>
      <c r="BM53" s="54"/>
      <c r="BN53" s="54"/>
      <c r="BO53" s="54"/>
      <c r="BP53" s="54"/>
    </row>
    <row r="54" spans="1:68" s="77" customFormat="1" ht="16.95" customHeight="1" x14ac:dyDescent="0.25">
      <c r="A54" s="51"/>
      <c r="B54" s="51"/>
      <c r="C54" s="82" t="s">
        <v>60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80"/>
      <c r="P54" s="54"/>
      <c r="Q54" s="54"/>
      <c r="R54" s="95"/>
      <c r="S54" s="89"/>
      <c r="T54" s="89"/>
      <c r="U54" s="89"/>
      <c r="V54" s="89"/>
      <c r="W54" s="86"/>
      <c r="X54" s="86"/>
      <c r="Y54" s="86"/>
      <c r="Z54" s="86"/>
      <c r="AA54" s="86"/>
      <c r="AB54" s="89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9"/>
      <c r="AQ54" s="89"/>
      <c r="AR54" s="89"/>
      <c r="AS54" s="86"/>
      <c r="AT54" s="89"/>
      <c r="AU54" s="89"/>
      <c r="AV54" s="89"/>
      <c r="AW54" s="86"/>
      <c r="AX54" s="86"/>
      <c r="AY54" s="86"/>
      <c r="AZ54" s="89"/>
      <c r="BA54" s="86"/>
      <c r="BB54" s="89"/>
      <c r="BC54" s="86"/>
      <c r="BD54" s="86"/>
      <c r="BE54" s="86"/>
      <c r="BH54" s="54"/>
      <c r="BI54" s="54"/>
      <c r="BJ54" s="54"/>
      <c r="BK54" s="54"/>
      <c r="BL54" s="54"/>
      <c r="BM54" s="54"/>
      <c r="BN54" s="54"/>
      <c r="BO54" s="54"/>
      <c r="BP54" s="54"/>
    </row>
    <row r="55" spans="1:68" s="77" customFormat="1" ht="16.95" customHeight="1" x14ac:dyDescent="0.25">
      <c r="A55" s="51"/>
      <c r="B55" s="51"/>
      <c r="C55" s="82" t="s">
        <v>61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80"/>
      <c r="P55" s="54"/>
      <c r="Q55" s="54"/>
      <c r="R55" s="95"/>
      <c r="S55" s="89"/>
      <c r="T55" s="89"/>
      <c r="U55" s="89"/>
      <c r="V55" s="89"/>
      <c r="W55" s="86"/>
      <c r="X55" s="86"/>
      <c r="Y55" s="86"/>
      <c r="Z55" s="86"/>
      <c r="AA55" s="86"/>
      <c r="AB55" s="89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9"/>
      <c r="AQ55" s="89"/>
      <c r="AR55" s="89"/>
      <c r="AS55" s="86"/>
      <c r="AT55" s="89"/>
      <c r="AU55" s="89"/>
      <c r="AV55" s="89"/>
      <c r="AW55" s="86"/>
      <c r="AX55" s="86"/>
      <c r="AY55" s="86"/>
      <c r="AZ55" s="89"/>
      <c r="BA55" s="86"/>
      <c r="BB55" s="89"/>
      <c r="BC55" s="86"/>
      <c r="BD55" s="86"/>
      <c r="BE55" s="86"/>
      <c r="BH55" s="54"/>
      <c r="BI55" s="54"/>
      <c r="BJ55" s="54"/>
      <c r="BK55" s="54"/>
      <c r="BL55" s="54"/>
      <c r="BM55" s="54"/>
      <c r="BN55" s="54"/>
      <c r="BO55" s="54"/>
      <c r="BP55" s="54"/>
    </row>
    <row r="56" spans="1:68" s="77" customFormat="1" ht="16.95" customHeight="1" x14ac:dyDescent="0.25">
      <c r="A56" s="51"/>
      <c r="B56" s="51"/>
      <c r="C56" s="82" t="s">
        <v>62</v>
      </c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80"/>
      <c r="P56" s="54"/>
      <c r="Q56" s="54"/>
      <c r="R56" s="95"/>
      <c r="S56" s="89"/>
      <c r="T56" s="89"/>
      <c r="U56" s="89"/>
      <c r="V56" s="89"/>
      <c r="W56" s="86"/>
      <c r="X56" s="86"/>
      <c r="Y56" s="86"/>
      <c r="Z56" s="86"/>
      <c r="AA56" s="86"/>
      <c r="AB56" s="89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9"/>
      <c r="AQ56" s="89"/>
      <c r="AR56" s="89"/>
      <c r="AS56" s="86"/>
      <c r="AT56" s="89"/>
      <c r="AU56" s="89"/>
      <c r="AV56" s="89"/>
      <c r="AW56" s="86"/>
      <c r="AX56" s="86"/>
      <c r="AY56" s="86"/>
      <c r="AZ56" s="89"/>
      <c r="BA56" s="86"/>
      <c r="BB56" s="89"/>
      <c r="BC56" s="86"/>
      <c r="BD56" s="86"/>
      <c r="BE56" s="86"/>
      <c r="BH56" s="54"/>
      <c r="BI56" s="54"/>
      <c r="BJ56" s="54"/>
      <c r="BK56" s="54"/>
      <c r="BL56" s="54"/>
      <c r="BM56" s="54"/>
      <c r="BN56" s="54"/>
      <c r="BO56" s="54"/>
      <c r="BP56" s="54"/>
    </row>
    <row r="57" spans="1:68" s="77" customFormat="1" ht="15" customHeight="1" x14ac:dyDescent="0.25">
      <c r="A57" s="51"/>
      <c r="B57" s="51"/>
      <c r="C57" s="82" t="s">
        <v>119</v>
      </c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80"/>
      <c r="P57" s="54"/>
      <c r="Q57" s="54"/>
      <c r="R57" s="95"/>
      <c r="S57" s="89"/>
      <c r="T57" s="89"/>
      <c r="U57" s="89"/>
      <c r="V57" s="89"/>
      <c r="W57" s="86"/>
      <c r="X57" s="86"/>
      <c r="Y57" s="86"/>
      <c r="Z57" s="86"/>
      <c r="AA57" s="86"/>
      <c r="AB57" s="89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9"/>
      <c r="AQ57" s="89"/>
      <c r="AR57" s="89"/>
      <c r="AS57" s="86"/>
      <c r="AT57" s="89"/>
      <c r="AU57" s="89"/>
      <c r="AV57" s="89"/>
      <c r="AW57" s="86"/>
      <c r="AX57" s="86"/>
      <c r="AY57" s="86"/>
      <c r="AZ57" s="89"/>
      <c r="BA57" s="86"/>
      <c r="BB57" s="89"/>
      <c r="BC57" s="86"/>
      <c r="BD57" s="86"/>
      <c r="BE57" s="86"/>
      <c r="BH57" s="54"/>
      <c r="BI57" s="54"/>
      <c r="BJ57" s="54"/>
      <c r="BK57" s="54"/>
      <c r="BL57" s="54"/>
      <c r="BM57" s="54"/>
      <c r="BN57" s="54"/>
      <c r="BO57" s="54"/>
      <c r="BP57" s="54"/>
    </row>
    <row r="58" spans="1:68" s="77" customFormat="1" ht="15" customHeight="1" x14ac:dyDescent="0.25">
      <c r="A58" s="51"/>
      <c r="B58" s="51"/>
      <c r="C58" s="82" t="s">
        <v>95</v>
      </c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80"/>
      <c r="P58" s="54"/>
      <c r="Q58" s="54"/>
      <c r="R58" s="95"/>
      <c r="S58" s="89"/>
      <c r="T58" s="89"/>
      <c r="U58" s="89"/>
      <c r="V58" s="89"/>
      <c r="W58" s="86"/>
      <c r="X58" s="86"/>
      <c r="Y58" s="86"/>
      <c r="Z58" s="86"/>
      <c r="AA58" s="86"/>
      <c r="AB58" s="89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9"/>
      <c r="AQ58" s="89"/>
      <c r="AR58" s="89"/>
      <c r="AS58" s="86"/>
      <c r="AT58" s="89"/>
      <c r="AU58" s="89"/>
      <c r="AV58" s="89"/>
      <c r="AW58" s="86"/>
      <c r="AX58" s="86"/>
      <c r="AY58" s="86"/>
      <c r="AZ58" s="89"/>
      <c r="BA58" s="86"/>
      <c r="BB58" s="89"/>
      <c r="BC58" s="86"/>
      <c r="BD58" s="86"/>
      <c r="BE58" s="86"/>
      <c r="BH58" s="54"/>
      <c r="BI58" s="54"/>
      <c r="BJ58" s="54"/>
      <c r="BK58" s="54"/>
      <c r="BL58" s="54"/>
      <c r="BM58" s="54"/>
      <c r="BN58" s="54"/>
      <c r="BO58" s="54"/>
      <c r="BP58" s="54"/>
    </row>
    <row r="59" spans="1:68" s="77" customFormat="1" ht="15" customHeight="1" x14ac:dyDescent="0.25">
      <c r="A59" s="51"/>
      <c r="B59" s="51"/>
      <c r="C59" s="82" t="s">
        <v>115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80"/>
      <c r="P59" s="54"/>
      <c r="Q59" s="54"/>
      <c r="R59" s="95"/>
      <c r="S59" s="89"/>
      <c r="T59" s="89"/>
      <c r="U59" s="89"/>
      <c r="V59" s="89"/>
      <c r="W59" s="86"/>
      <c r="X59" s="86"/>
      <c r="Y59" s="86"/>
      <c r="Z59" s="86"/>
      <c r="AA59" s="86"/>
      <c r="AB59" s="89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9"/>
      <c r="AQ59" s="89"/>
      <c r="AR59" s="89"/>
      <c r="AS59" s="86"/>
      <c r="AT59" s="89"/>
      <c r="AU59" s="89"/>
      <c r="AV59" s="89"/>
      <c r="AW59" s="86"/>
      <c r="AX59" s="86"/>
      <c r="AY59" s="86"/>
      <c r="AZ59" s="89"/>
      <c r="BA59" s="86"/>
      <c r="BB59" s="89"/>
      <c r="BC59" s="86"/>
      <c r="BD59" s="86"/>
      <c r="BE59" s="86"/>
      <c r="BH59" s="54"/>
      <c r="BI59" s="54"/>
      <c r="BJ59" s="54"/>
      <c r="BK59" s="54"/>
      <c r="BL59" s="54"/>
      <c r="BM59" s="54"/>
      <c r="BN59" s="54"/>
      <c r="BO59" s="54"/>
      <c r="BP59" s="54"/>
    </row>
    <row r="60" spans="1:68" s="77" customFormat="1" ht="15" customHeight="1" x14ac:dyDescent="0.25">
      <c r="A60" s="51"/>
      <c r="B60" s="51"/>
      <c r="C60" s="82" t="s">
        <v>63</v>
      </c>
      <c r="D60" s="8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80"/>
      <c r="P60" s="54"/>
      <c r="Q60" s="54"/>
      <c r="R60" s="95"/>
      <c r="S60" s="89"/>
      <c r="T60" s="89"/>
      <c r="U60" s="89"/>
      <c r="V60" s="89"/>
      <c r="W60" s="86"/>
      <c r="X60" s="86"/>
      <c r="Y60" s="86"/>
      <c r="Z60" s="86"/>
      <c r="AA60" s="86"/>
      <c r="AB60" s="89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9"/>
      <c r="AQ60" s="89"/>
      <c r="AR60" s="89"/>
      <c r="AS60" s="86"/>
      <c r="AT60" s="89"/>
      <c r="AU60" s="89"/>
      <c r="AV60" s="89"/>
      <c r="AW60" s="86"/>
      <c r="AX60" s="86"/>
      <c r="AY60" s="86"/>
      <c r="AZ60" s="89"/>
      <c r="BA60" s="86"/>
      <c r="BB60" s="89"/>
      <c r="BC60" s="86"/>
      <c r="BD60" s="86"/>
      <c r="BE60" s="86"/>
      <c r="BH60" s="54"/>
      <c r="BI60" s="54"/>
      <c r="BJ60" s="54"/>
      <c r="BK60" s="54"/>
      <c r="BL60" s="54"/>
      <c r="BM60" s="54"/>
      <c r="BN60" s="54"/>
      <c r="BO60" s="54"/>
      <c r="BP60" s="54"/>
    </row>
    <row r="61" spans="1:68" s="77" customFormat="1" ht="15" customHeight="1" x14ac:dyDescent="0.25">
      <c r="A61" s="51"/>
      <c r="B61" s="51"/>
      <c r="C61" s="82" t="s">
        <v>133</v>
      </c>
      <c r="D61" s="8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80"/>
      <c r="P61" s="54"/>
      <c r="Q61" s="54"/>
      <c r="R61" s="95"/>
      <c r="S61" s="89"/>
      <c r="T61" s="89"/>
      <c r="U61" s="89"/>
      <c r="V61" s="89"/>
      <c r="W61" s="86"/>
      <c r="X61" s="86"/>
      <c r="Y61" s="86"/>
      <c r="Z61" s="86"/>
      <c r="AA61" s="86"/>
      <c r="AB61" s="89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9"/>
      <c r="AQ61" s="89"/>
      <c r="AR61" s="89"/>
      <c r="AS61" s="86"/>
      <c r="AT61" s="89"/>
      <c r="AU61" s="89"/>
      <c r="AV61" s="89"/>
      <c r="AW61" s="86"/>
      <c r="AX61" s="86"/>
      <c r="AY61" s="86"/>
      <c r="AZ61" s="89"/>
      <c r="BA61" s="86"/>
      <c r="BB61" s="89"/>
      <c r="BC61" s="86"/>
      <c r="BD61" s="86"/>
      <c r="BE61" s="86"/>
      <c r="BH61" s="54"/>
      <c r="BI61" s="54"/>
      <c r="BJ61" s="54"/>
      <c r="BK61" s="54"/>
      <c r="BL61" s="54"/>
      <c r="BM61" s="54"/>
      <c r="BN61" s="54"/>
      <c r="BO61" s="54"/>
      <c r="BP61" s="54"/>
    </row>
    <row r="62" spans="1:68" s="77" customFormat="1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80"/>
      <c r="P62" s="80"/>
      <c r="Q62" s="80"/>
      <c r="R62" s="95"/>
      <c r="S62" s="89"/>
      <c r="T62" s="89"/>
      <c r="U62" s="89"/>
      <c r="V62" s="89"/>
      <c r="W62" s="86"/>
      <c r="X62" s="86"/>
      <c r="Y62" s="86"/>
      <c r="Z62" s="86"/>
      <c r="AA62" s="86"/>
      <c r="AB62" s="89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9"/>
      <c r="AQ62" s="89"/>
      <c r="AR62" s="89"/>
      <c r="AS62" s="86"/>
      <c r="AT62" s="89"/>
      <c r="AU62" s="89"/>
      <c r="AV62" s="89"/>
      <c r="AW62" s="86"/>
      <c r="AX62" s="86"/>
      <c r="AY62" s="86"/>
      <c r="AZ62" s="89"/>
      <c r="BA62" s="86"/>
      <c r="BB62" s="89"/>
      <c r="BC62" s="86"/>
      <c r="BD62" s="86"/>
      <c r="BE62" s="86"/>
      <c r="BH62" s="54"/>
      <c r="BI62" s="54"/>
      <c r="BJ62" s="54"/>
      <c r="BK62" s="54"/>
      <c r="BL62" s="54"/>
      <c r="BM62" s="54"/>
      <c r="BN62" s="54"/>
      <c r="BO62" s="54"/>
      <c r="BP62" s="54"/>
    </row>
    <row r="63" spans="1:68" s="77" customFormat="1" ht="18" hidden="1" customHeight="1" x14ac:dyDescent="0.25">
      <c r="A63" s="51"/>
      <c r="B63" s="51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80"/>
      <c r="P63" s="80"/>
      <c r="Q63" s="80"/>
      <c r="R63" s="95"/>
      <c r="S63" s="89"/>
      <c r="T63" s="89"/>
      <c r="U63" s="89"/>
      <c r="V63" s="89"/>
      <c r="W63" s="86"/>
      <c r="X63" s="86"/>
      <c r="Y63" s="86"/>
      <c r="Z63" s="86"/>
      <c r="AA63" s="86"/>
      <c r="AB63" s="89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9"/>
      <c r="AQ63" s="89"/>
      <c r="AR63" s="89"/>
      <c r="AS63" s="86"/>
      <c r="AT63" s="89"/>
      <c r="AU63" s="89"/>
      <c r="AV63" s="89"/>
      <c r="AW63" s="86"/>
      <c r="AX63" s="86"/>
      <c r="AY63" s="86"/>
      <c r="AZ63" s="89"/>
      <c r="BA63" s="86"/>
      <c r="BB63" s="89"/>
      <c r="BC63" s="86"/>
      <c r="BD63" s="86"/>
      <c r="BE63" s="86"/>
      <c r="BH63" s="54"/>
      <c r="BI63" s="54"/>
      <c r="BJ63" s="54"/>
      <c r="BK63" s="54"/>
      <c r="BL63" s="54"/>
      <c r="BM63" s="54"/>
      <c r="BN63" s="54"/>
      <c r="BO63" s="54"/>
      <c r="BP63" s="54"/>
    </row>
    <row r="64" spans="1:68" s="77" customFormat="1" ht="22.5" customHeight="1" x14ac:dyDescent="0.25">
      <c r="A64" s="51"/>
      <c r="B64" s="51"/>
      <c r="C64" s="83"/>
      <c r="D64" s="83"/>
      <c r="E64" s="83"/>
      <c r="F64" s="54"/>
      <c r="G64" s="54"/>
      <c r="H64" s="83"/>
      <c r="I64" s="83"/>
      <c r="J64" s="83"/>
      <c r="K64" s="83"/>
      <c r="L64" s="54"/>
      <c r="M64" s="54"/>
      <c r="N64" s="54"/>
      <c r="O64" s="54"/>
      <c r="P64" s="54"/>
      <c r="Q64" s="54"/>
      <c r="R64" s="86"/>
      <c r="S64" s="89"/>
      <c r="T64" s="89"/>
      <c r="U64" s="89"/>
      <c r="V64" s="89"/>
      <c r="W64" s="86"/>
      <c r="X64" s="86"/>
      <c r="Y64" s="86"/>
      <c r="Z64" s="86"/>
      <c r="AA64" s="86"/>
      <c r="AB64" s="89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9"/>
      <c r="AQ64" s="89"/>
      <c r="AR64" s="89"/>
      <c r="AS64" s="86"/>
      <c r="AT64" s="89"/>
      <c r="AU64" s="89"/>
      <c r="AV64" s="89"/>
      <c r="AW64" s="86"/>
      <c r="AX64" s="86"/>
      <c r="AY64" s="86"/>
      <c r="AZ64" s="89"/>
      <c r="BA64" s="86"/>
      <c r="BB64" s="89"/>
      <c r="BC64" s="86"/>
      <c r="BD64" s="86"/>
      <c r="BE64" s="86"/>
      <c r="BH64" s="54"/>
      <c r="BI64" s="54"/>
      <c r="BJ64" s="54"/>
      <c r="BK64" s="54"/>
      <c r="BL64" s="54"/>
      <c r="BM64" s="54"/>
      <c r="BN64" s="54"/>
      <c r="BO64" s="54"/>
      <c r="BP64" s="54"/>
    </row>
    <row r="65" spans="1:68" s="77" customFormat="1" x14ac:dyDescent="0.25">
      <c r="A65" s="51"/>
      <c r="B65" s="51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9"/>
      <c r="S65" s="89"/>
      <c r="T65" s="89"/>
      <c r="U65" s="89"/>
      <c r="V65" s="89"/>
      <c r="W65" s="86"/>
      <c r="X65" s="86"/>
      <c r="Y65" s="86"/>
      <c r="Z65" s="86"/>
      <c r="AA65" s="86"/>
      <c r="AB65" s="89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9"/>
      <c r="AQ65" s="89"/>
      <c r="AR65" s="89"/>
      <c r="AS65" s="86"/>
      <c r="AT65" s="89"/>
      <c r="AU65" s="89"/>
      <c r="AV65" s="89"/>
      <c r="AW65" s="86"/>
      <c r="AX65" s="86"/>
      <c r="AY65" s="86"/>
      <c r="AZ65" s="89"/>
      <c r="BA65" s="86"/>
      <c r="BB65" s="89"/>
      <c r="BC65" s="86"/>
      <c r="BD65" s="86"/>
      <c r="BE65" s="86"/>
      <c r="BH65" s="54"/>
      <c r="BI65" s="54"/>
      <c r="BJ65" s="54"/>
      <c r="BK65" s="54"/>
      <c r="BL65" s="54"/>
      <c r="BM65" s="54"/>
      <c r="BN65" s="54"/>
      <c r="BO65" s="54"/>
      <c r="BP65" s="54"/>
    </row>
    <row r="66" spans="1:68" s="77" customFormat="1" x14ac:dyDescent="0.25">
      <c r="A66" s="51"/>
      <c r="B66" s="51"/>
      <c r="C66" s="84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9"/>
      <c r="S66" s="89"/>
      <c r="T66" s="89"/>
      <c r="U66" s="89"/>
      <c r="V66" s="89"/>
      <c r="W66" s="86"/>
      <c r="X66" s="86"/>
      <c r="Y66" s="86"/>
      <c r="Z66" s="86"/>
      <c r="AA66" s="86"/>
      <c r="AB66" s="89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9"/>
      <c r="AQ66" s="89"/>
      <c r="AR66" s="89"/>
      <c r="AS66" s="86"/>
      <c r="AT66" s="89"/>
      <c r="AU66" s="89"/>
      <c r="AV66" s="89"/>
      <c r="AW66" s="86"/>
      <c r="AX66" s="86"/>
      <c r="AY66" s="86"/>
      <c r="AZ66" s="89"/>
      <c r="BA66" s="86"/>
      <c r="BB66" s="89"/>
      <c r="BC66" s="86"/>
      <c r="BD66" s="86"/>
      <c r="BE66" s="86"/>
      <c r="BH66" s="54"/>
      <c r="BI66" s="54"/>
      <c r="BJ66" s="54"/>
      <c r="BK66" s="54"/>
      <c r="BL66" s="54"/>
      <c r="BM66" s="54"/>
      <c r="BN66" s="54"/>
      <c r="BO66" s="54"/>
      <c r="BP66" s="54"/>
    </row>
    <row r="67" spans="1:68" s="77" customFormat="1" x14ac:dyDescent="0.25">
      <c r="A67" s="51"/>
      <c r="B67" s="51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9"/>
      <c r="S67" s="89"/>
      <c r="T67" s="89"/>
      <c r="U67" s="89"/>
      <c r="V67" s="89"/>
      <c r="W67" s="86"/>
      <c r="X67" s="86"/>
      <c r="Y67" s="86"/>
      <c r="Z67" s="86"/>
      <c r="AA67" s="86"/>
      <c r="AB67" s="89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9"/>
      <c r="AQ67" s="89"/>
      <c r="AR67" s="89"/>
      <c r="AS67" s="86"/>
      <c r="AT67" s="89"/>
      <c r="AU67" s="89"/>
      <c r="AV67" s="89"/>
      <c r="AW67" s="86"/>
      <c r="AX67" s="86"/>
      <c r="AY67" s="86"/>
      <c r="AZ67" s="89"/>
      <c r="BA67" s="86"/>
      <c r="BB67" s="89"/>
      <c r="BC67" s="86"/>
      <c r="BD67" s="86"/>
      <c r="BE67" s="86"/>
      <c r="BH67" s="54"/>
      <c r="BI67" s="54"/>
      <c r="BJ67" s="54"/>
      <c r="BK67" s="54"/>
      <c r="BL67" s="54"/>
      <c r="BM67" s="54"/>
      <c r="BN67" s="54"/>
      <c r="BO67" s="54"/>
      <c r="BP67" s="54"/>
    </row>
    <row r="68" spans="1:68" s="77" customFormat="1" x14ac:dyDescent="0.25">
      <c r="A68" s="51"/>
      <c r="B68" s="51"/>
      <c r="C68" s="84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9"/>
      <c r="S68" s="89"/>
      <c r="T68" s="89"/>
      <c r="U68" s="89"/>
      <c r="V68" s="89"/>
      <c r="W68" s="86"/>
      <c r="X68" s="86"/>
      <c r="Y68" s="86"/>
      <c r="Z68" s="86"/>
      <c r="AA68" s="86"/>
      <c r="AB68" s="89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9"/>
      <c r="AQ68" s="89"/>
      <c r="AR68" s="89"/>
      <c r="AS68" s="86"/>
      <c r="AT68" s="89"/>
      <c r="AU68" s="89"/>
      <c r="AV68" s="89"/>
      <c r="AW68" s="86"/>
      <c r="AX68" s="86"/>
      <c r="AY68" s="86"/>
      <c r="AZ68" s="89"/>
      <c r="BA68" s="86"/>
      <c r="BB68" s="89"/>
      <c r="BC68" s="86"/>
      <c r="BD68" s="86"/>
      <c r="BE68" s="86"/>
      <c r="BH68" s="54"/>
      <c r="BI68" s="54"/>
      <c r="BJ68" s="54"/>
      <c r="BK68" s="54"/>
      <c r="BL68" s="54"/>
      <c r="BM68" s="54"/>
      <c r="BN68" s="54"/>
      <c r="BO68" s="54"/>
      <c r="BP68" s="54"/>
    </row>
    <row r="69" spans="1:68" s="77" customFormat="1" x14ac:dyDescent="0.25">
      <c r="A69" s="51"/>
      <c r="B69" s="51"/>
      <c r="C69" s="8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86"/>
      <c r="BA69" s="86"/>
      <c r="BB69" s="86"/>
      <c r="BC69" s="86"/>
      <c r="BD69" s="86"/>
      <c r="BE69" s="86"/>
      <c r="BH69" s="54"/>
      <c r="BI69" s="54"/>
      <c r="BJ69" s="54"/>
      <c r="BK69" s="54"/>
      <c r="BL69" s="54"/>
      <c r="BM69" s="54"/>
      <c r="BN69" s="54"/>
      <c r="BO69" s="54"/>
      <c r="BP69" s="54"/>
    </row>
    <row r="70" spans="1:68" s="77" customFormat="1" x14ac:dyDescent="0.25">
      <c r="A70" s="51"/>
      <c r="B70" s="51"/>
      <c r="C70" s="8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H70" s="54"/>
      <c r="BI70" s="54"/>
      <c r="BJ70" s="54"/>
      <c r="BK70" s="54"/>
      <c r="BL70" s="54"/>
      <c r="BM70" s="54"/>
      <c r="BN70" s="54"/>
      <c r="BO70" s="54"/>
      <c r="BP70" s="54"/>
    </row>
    <row r="71" spans="1:68" s="77" customFormat="1" x14ac:dyDescent="0.25">
      <c r="A71" s="51"/>
      <c r="B71" s="51"/>
      <c r="C71" s="8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H71" s="54"/>
      <c r="BI71" s="54"/>
      <c r="BJ71" s="54"/>
      <c r="BK71" s="54"/>
      <c r="BL71" s="54"/>
      <c r="BM71" s="54"/>
      <c r="BN71" s="54"/>
      <c r="BO71" s="54"/>
      <c r="BP71" s="54"/>
    </row>
    <row r="72" spans="1:68" s="77" customFormat="1" x14ac:dyDescent="0.25">
      <c r="A72" s="51"/>
      <c r="B72" s="51"/>
      <c r="C72" s="8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H72" s="54"/>
      <c r="BI72" s="54"/>
      <c r="BJ72" s="54"/>
      <c r="BK72" s="54"/>
      <c r="BL72" s="54"/>
      <c r="BM72" s="54"/>
      <c r="BN72" s="54"/>
      <c r="BO72" s="54"/>
      <c r="BP72" s="54"/>
    </row>
    <row r="73" spans="1:68" s="77" customFormat="1" x14ac:dyDescent="0.25">
      <c r="A73" s="51"/>
      <c r="B73" s="51"/>
      <c r="C73" s="8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H73" s="54"/>
      <c r="BI73" s="54"/>
      <c r="BJ73" s="54"/>
      <c r="BK73" s="54"/>
      <c r="BL73" s="54"/>
      <c r="BM73" s="54"/>
      <c r="BN73" s="54"/>
      <c r="BO73" s="54"/>
      <c r="BP73" s="54"/>
    </row>
    <row r="74" spans="1:68" s="77" customFormat="1" x14ac:dyDescent="0.25">
      <c r="A74" s="51"/>
      <c r="B74" s="51"/>
      <c r="C74" s="214"/>
      <c r="D74" s="215"/>
      <c r="E74" s="215"/>
      <c r="F74" s="215"/>
      <c r="G74" s="215"/>
      <c r="H74" s="215"/>
      <c r="I74" s="215"/>
      <c r="J74" s="215"/>
      <c r="K74" s="215"/>
      <c r="L74" s="215"/>
      <c r="M74" s="215"/>
      <c r="N74" s="215"/>
      <c r="O74" s="54"/>
      <c r="P74" s="54"/>
      <c r="Q74" s="54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H74" s="54"/>
      <c r="BI74" s="54"/>
      <c r="BJ74" s="54"/>
      <c r="BK74" s="54"/>
      <c r="BL74" s="54"/>
      <c r="BM74" s="54"/>
      <c r="BN74" s="54"/>
      <c r="BO74" s="54"/>
      <c r="BP74" s="54"/>
    </row>
    <row r="75" spans="1:68" s="77" customFormat="1" x14ac:dyDescent="0.25">
      <c r="A75" s="51"/>
      <c r="B75" s="51"/>
      <c r="C75" s="215"/>
      <c r="D75" s="215"/>
      <c r="E75" s="215"/>
      <c r="F75" s="215"/>
      <c r="G75" s="215"/>
      <c r="H75" s="215"/>
      <c r="I75" s="215"/>
      <c r="J75" s="215"/>
      <c r="K75" s="215"/>
      <c r="L75" s="215"/>
      <c r="M75" s="215"/>
      <c r="N75" s="215"/>
      <c r="O75" s="54"/>
      <c r="P75" s="54"/>
      <c r="Q75" s="54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H75" s="54"/>
      <c r="BI75" s="54"/>
      <c r="BJ75" s="54"/>
      <c r="BK75" s="54"/>
      <c r="BL75" s="54"/>
      <c r="BM75" s="54"/>
      <c r="BN75" s="54"/>
      <c r="BO75" s="54"/>
      <c r="BP75" s="54"/>
    </row>
    <row r="76" spans="1:68" s="77" customFormat="1" x14ac:dyDescent="0.25">
      <c r="A76" s="51"/>
      <c r="B76" s="51"/>
      <c r="C76" s="215"/>
      <c r="D76" s="215"/>
      <c r="E76" s="215"/>
      <c r="F76" s="215"/>
      <c r="G76" s="215"/>
      <c r="H76" s="215"/>
      <c r="I76" s="215"/>
      <c r="J76" s="215"/>
      <c r="K76" s="215"/>
      <c r="L76" s="215"/>
      <c r="M76" s="215"/>
      <c r="N76" s="215"/>
      <c r="O76" s="54"/>
      <c r="P76" s="54"/>
      <c r="Q76" s="54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H76" s="54"/>
      <c r="BI76" s="54"/>
      <c r="BJ76" s="54"/>
      <c r="BK76" s="54"/>
      <c r="BL76" s="54"/>
      <c r="BM76" s="54"/>
      <c r="BN76" s="54"/>
      <c r="BO76" s="54"/>
      <c r="BP76" s="54"/>
    </row>
    <row r="77" spans="1:68" s="77" customFormat="1" x14ac:dyDescent="0.25">
      <c r="A77" s="51"/>
      <c r="B77" s="51"/>
      <c r="C77" s="215"/>
      <c r="D77" s="215"/>
      <c r="E77" s="215"/>
      <c r="F77" s="215"/>
      <c r="G77" s="215"/>
      <c r="H77" s="215"/>
      <c r="I77" s="215"/>
      <c r="J77" s="215"/>
      <c r="K77" s="215"/>
      <c r="L77" s="215"/>
      <c r="M77" s="215"/>
      <c r="N77" s="215"/>
      <c r="O77" s="54"/>
      <c r="P77" s="54"/>
      <c r="Q77" s="54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  <c r="BB77" s="86"/>
      <c r="BC77" s="86"/>
      <c r="BD77" s="86"/>
      <c r="BE77" s="86"/>
      <c r="BH77" s="54"/>
      <c r="BI77" s="54"/>
      <c r="BJ77" s="54"/>
      <c r="BK77" s="54"/>
      <c r="BL77" s="54"/>
      <c r="BM77" s="54"/>
      <c r="BN77" s="54"/>
      <c r="BO77" s="54"/>
      <c r="BP77" s="54"/>
    </row>
    <row r="78" spans="1:68" s="77" customFormat="1" x14ac:dyDescent="0.25">
      <c r="A78" s="51"/>
      <c r="B78" s="51"/>
      <c r="C78" s="215"/>
      <c r="D78" s="215"/>
      <c r="E78" s="215"/>
      <c r="F78" s="215"/>
      <c r="G78" s="215"/>
      <c r="H78" s="215"/>
      <c r="I78" s="215"/>
      <c r="J78" s="215"/>
      <c r="K78" s="215"/>
      <c r="L78" s="215"/>
      <c r="M78" s="215"/>
      <c r="N78" s="215"/>
      <c r="O78" s="54"/>
      <c r="P78" s="54"/>
      <c r="Q78" s="54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H78" s="54"/>
      <c r="BI78" s="54"/>
      <c r="BJ78" s="54"/>
      <c r="BK78" s="54"/>
      <c r="BL78" s="54"/>
      <c r="BM78" s="54"/>
      <c r="BN78" s="54"/>
      <c r="BO78" s="54"/>
      <c r="BP78" s="54"/>
    </row>
    <row r="79" spans="1:68" s="77" customFormat="1" x14ac:dyDescent="0.25">
      <c r="A79" s="51"/>
      <c r="B79" s="51"/>
      <c r="C79" s="215"/>
      <c r="D79" s="215"/>
      <c r="E79" s="215"/>
      <c r="F79" s="215"/>
      <c r="G79" s="215"/>
      <c r="H79" s="215"/>
      <c r="I79" s="215"/>
      <c r="J79" s="215"/>
      <c r="K79" s="215"/>
      <c r="L79" s="215"/>
      <c r="M79" s="215"/>
      <c r="N79" s="215"/>
      <c r="O79" s="54"/>
      <c r="P79" s="54"/>
      <c r="Q79" s="54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86"/>
      <c r="BB79" s="86"/>
      <c r="BC79" s="86"/>
      <c r="BD79" s="86"/>
      <c r="BE79" s="86"/>
      <c r="BH79" s="54"/>
      <c r="BI79" s="54"/>
      <c r="BJ79" s="54"/>
      <c r="BK79" s="54"/>
      <c r="BL79" s="54"/>
      <c r="BM79" s="54"/>
      <c r="BN79" s="54"/>
      <c r="BO79" s="54"/>
      <c r="BP79" s="54"/>
    </row>
    <row r="80" spans="1:68" x14ac:dyDescent="0.25">
      <c r="C80" s="215"/>
      <c r="D80" s="215"/>
      <c r="E80" s="215"/>
      <c r="F80" s="215"/>
      <c r="G80" s="215"/>
      <c r="H80" s="215"/>
      <c r="I80" s="215"/>
      <c r="J80" s="215"/>
      <c r="K80" s="215"/>
      <c r="L80" s="215"/>
      <c r="M80" s="215"/>
      <c r="N80" s="215"/>
    </row>
    <row r="81" spans="3:14" x14ac:dyDescent="0.25">
      <c r="C81" s="215"/>
      <c r="D81" s="215"/>
      <c r="E81" s="215"/>
      <c r="F81" s="215"/>
      <c r="G81" s="215"/>
      <c r="H81" s="215"/>
      <c r="I81" s="215"/>
      <c r="J81" s="215"/>
      <c r="K81" s="215"/>
      <c r="L81" s="215"/>
      <c r="M81" s="215"/>
      <c r="N81" s="215"/>
    </row>
    <row r="82" spans="3:14" x14ac:dyDescent="0.25">
      <c r="C82" s="215"/>
      <c r="D82" s="215"/>
      <c r="E82" s="215"/>
      <c r="F82" s="215"/>
      <c r="G82" s="215"/>
      <c r="H82" s="215"/>
      <c r="I82" s="215"/>
      <c r="J82" s="215"/>
      <c r="K82" s="215"/>
      <c r="L82" s="215"/>
      <c r="M82" s="215"/>
      <c r="N82" s="215"/>
    </row>
    <row r="83" spans="3:14" x14ac:dyDescent="0.25">
      <c r="C83" s="215"/>
      <c r="D83" s="215"/>
      <c r="E83" s="215"/>
      <c r="F83" s="215"/>
      <c r="G83" s="215"/>
      <c r="H83" s="215"/>
      <c r="I83" s="215"/>
      <c r="J83" s="215"/>
      <c r="K83" s="215"/>
      <c r="L83" s="215"/>
      <c r="M83" s="215"/>
      <c r="N83" s="215"/>
    </row>
    <row r="84" spans="3:14" x14ac:dyDescent="0.25">
      <c r="C84" s="215"/>
      <c r="D84" s="215"/>
      <c r="E84" s="215"/>
      <c r="F84" s="215"/>
      <c r="G84" s="215"/>
      <c r="H84" s="215"/>
      <c r="I84" s="215"/>
      <c r="J84" s="215"/>
      <c r="K84" s="215"/>
      <c r="L84" s="215"/>
      <c r="M84" s="215"/>
      <c r="N84" s="215"/>
    </row>
    <row r="85" spans="3:14" x14ac:dyDescent="0.25">
      <c r="C85" s="215"/>
      <c r="D85" s="215"/>
      <c r="E85" s="215"/>
      <c r="F85" s="215"/>
      <c r="G85" s="215"/>
      <c r="H85" s="215"/>
      <c r="I85" s="215"/>
      <c r="J85" s="215"/>
      <c r="K85" s="215"/>
      <c r="L85" s="215"/>
      <c r="M85" s="215"/>
      <c r="N85" s="215"/>
    </row>
    <row r="86" spans="3:14" x14ac:dyDescent="0.25">
      <c r="C86" s="215"/>
      <c r="D86" s="215"/>
      <c r="E86" s="215"/>
      <c r="F86" s="215"/>
      <c r="G86" s="215"/>
      <c r="H86" s="215"/>
      <c r="I86" s="215"/>
      <c r="J86" s="215"/>
      <c r="K86" s="215"/>
      <c r="L86" s="215"/>
      <c r="M86" s="215"/>
      <c r="N86" s="215"/>
    </row>
  </sheetData>
  <mergeCells count="43">
    <mergeCell ref="AM3:AO3"/>
    <mergeCell ref="S3:U3"/>
    <mergeCell ref="W3:Y3"/>
    <mergeCell ref="AA3:AC3"/>
    <mergeCell ref="AE3:AG3"/>
    <mergeCell ref="AI3:AK3"/>
    <mergeCell ref="C1:K1"/>
    <mergeCell ref="O1:Q1"/>
    <mergeCell ref="O3:Q3"/>
    <mergeCell ref="D3:E3"/>
    <mergeCell ref="G3:H3"/>
    <mergeCell ref="J3:K3"/>
    <mergeCell ref="F36:H36"/>
    <mergeCell ref="AA4:AC4"/>
    <mergeCell ref="AI4:AK4"/>
    <mergeCell ref="W4:Y4"/>
    <mergeCell ref="AE4:AG4"/>
    <mergeCell ref="S4:U4"/>
    <mergeCell ref="D17:K17"/>
    <mergeCell ref="D7:K7"/>
    <mergeCell ref="D9:K9"/>
    <mergeCell ref="D16:K16"/>
    <mergeCell ref="D18:K18"/>
    <mergeCell ref="D24:K24"/>
    <mergeCell ref="D27:K27"/>
    <mergeCell ref="D29:K29"/>
    <mergeCell ref="AU4:AW4"/>
    <mergeCell ref="AY4:BA4"/>
    <mergeCell ref="BC4:BE4"/>
    <mergeCell ref="F34:H34"/>
    <mergeCell ref="F35:H35"/>
    <mergeCell ref="AM4:AO4"/>
    <mergeCell ref="AQ4:AS4"/>
    <mergeCell ref="D13:K13"/>
    <mergeCell ref="O4:Q4"/>
    <mergeCell ref="D30:K30"/>
    <mergeCell ref="C74:N86"/>
    <mergeCell ref="F37:H37"/>
    <mergeCell ref="F38:H38"/>
    <mergeCell ref="F39:H39"/>
    <mergeCell ref="D40:I40"/>
    <mergeCell ref="D42:I42"/>
    <mergeCell ref="D43:I43"/>
  </mergeCells>
  <conditionalFormatting sqref="D5:D29 E31">
    <cfRule type="expression" dxfId="53" priority="13" stopIfTrue="1">
      <formula>OR($S5=$O$3,$U5=$O$3)</formula>
    </cfRule>
  </conditionalFormatting>
  <conditionalFormatting sqref="D30">
    <cfRule type="expression" dxfId="52" priority="9">
      <formula>OR($AE30=$O$3,$AG30=$O$3)</formula>
    </cfRule>
  </conditionalFormatting>
  <conditionalFormatting sqref="E5:E6 E8 E10:E12 E14:E15">
    <cfRule type="expression" dxfId="51" priority="25">
      <formula>OR($W5=$O$3,$Y5=$O$3)</formula>
    </cfRule>
  </conditionalFormatting>
  <conditionalFormatting sqref="E19:E23">
    <cfRule type="expression" dxfId="50" priority="4">
      <formula>OR($W19=$O$3,$Y19=$O$3)</formula>
    </cfRule>
  </conditionalFormatting>
  <conditionalFormatting sqref="E25:E26">
    <cfRule type="expression" dxfId="49" priority="2">
      <formula>OR($W25=$O$3,$Y25=$O$3)</formula>
    </cfRule>
  </conditionalFormatting>
  <conditionalFormatting sqref="E28">
    <cfRule type="expression" dxfId="48" priority="1">
      <formula>OR($W28=$O$3,$Y28=$O$3)</formula>
    </cfRule>
  </conditionalFormatting>
  <conditionalFormatting sqref="F34:H39">
    <cfRule type="expression" dxfId="47" priority="11">
      <formula>VALUE(LEFT(F34,1))=TeamNumber</formula>
    </cfRule>
  </conditionalFormatting>
  <conditionalFormatting sqref="G5:G6 G8 G10:G12 G14:G15 G19:G23 G25:G26 G28">
    <cfRule type="expression" dxfId="46" priority="18">
      <formula>OR($AA5=$O$3,$AC5=$O$3)</formula>
    </cfRule>
  </conditionalFormatting>
  <conditionalFormatting sqref="H5:H6 H8 H10:H12 H14:H15 H19:H23 H25:H26 H28">
    <cfRule type="expression" dxfId="45" priority="23">
      <formula>OR($AE5=$O$3,$AG5=$O$3)</formula>
    </cfRule>
  </conditionalFormatting>
  <conditionalFormatting sqref="H31">
    <cfRule type="expression" dxfId="44" priority="43" stopIfTrue="1">
      <formula>OR($AQ31=$O$3,$AS31=$O$3)</formula>
    </cfRule>
  </conditionalFormatting>
  <conditionalFormatting sqref="I31">
    <cfRule type="expression" dxfId="43" priority="42" stopIfTrue="1">
      <formula>OR($AU31=$O$3,$AW31=$O$3)</formula>
    </cfRule>
  </conditionalFormatting>
  <conditionalFormatting sqref="J5:J6 J8 J10:J12 J14:J15 J19:J23 J25:J26 J28">
    <cfRule type="expression" dxfId="42" priority="22">
      <formula>OR($AI5=$O$3,$AK5=$O$3)</formula>
    </cfRule>
  </conditionalFormatting>
  <conditionalFormatting sqref="J31">
    <cfRule type="expression" dxfId="41" priority="44" stopIfTrue="1">
      <formula>OR($AY31=$O$3,$BA31=$O$3)</formula>
    </cfRule>
  </conditionalFormatting>
  <conditionalFormatting sqref="K5:K6 K8 K10:K12 K14:K15 K19:K23 K25:K26 K28">
    <cfRule type="expression" dxfId="40" priority="21">
      <formula>OR($AM5=$O$3,$AO5=$O$3)</formula>
    </cfRule>
  </conditionalFormatting>
  <conditionalFormatting sqref="K31">
    <cfRule type="expression" dxfId="39" priority="46" stopIfTrue="1">
      <formula>OR($BC31=$O$3,$BE31=$O$3)</formula>
    </cfRule>
  </conditionalFormatting>
  <printOptions horizontalCentered="1"/>
  <pageMargins left="0.25" right="0.25" top="0.1" bottom="0.35" header="0.2" footer="0.2"/>
  <pageSetup orientation="portrait" r:id="rId1"/>
  <headerFooter alignWithMargins="0">
    <oddFooter>&amp;LNBJ:\\docs\vball\&amp;F&amp;Rprinted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4C29B-7297-4992-8604-B47F0F12926E}">
  <dimension ref="A1:AY176"/>
  <sheetViews>
    <sheetView zoomScaleNormal="100" workbookViewId="0">
      <selection activeCell="B5" sqref="B5"/>
    </sheetView>
  </sheetViews>
  <sheetFormatPr defaultColWidth="9.109375" defaultRowHeight="13.2" x14ac:dyDescent="0.25"/>
  <cols>
    <col min="1" max="1" width="1.77734375" style="54" customWidth="1"/>
    <col min="2" max="2" width="20.6640625" style="54" customWidth="1"/>
    <col min="3" max="4" width="7.33203125" style="54" customWidth="1"/>
    <col min="5" max="5" width="9.6640625" style="121" customWidth="1"/>
    <col min="6" max="6" width="1.77734375" style="54" customWidth="1"/>
    <col min="7" max="7" width="1.77734375" style="51" customWidth="1"/>
    <col min="8" max="8" width="1.77734375" style="54" customWidth="1"/>
    <col min="9" max="9" width="20.6640625" style="54" customWidth="1"/>
    <col min="10" max="11" width="7.33203125" style="54" customWidth="1"/>
    <col min="12" max="12" width="9.6640625" style="121" customWidth="1"/>
    <col min="13" max="13" width="1.77734375" style="54" customWidth="1"/>
    <col min="14" max="14" width="4.33203125" style="54" customWidth="1"/>
    <col min="15" max="16" width="5.6640625" style="54" customWidth="1"/>
    <col min="17" max="17" width="2.6640625" style="54" customWidth="1"/>
    <col min="18" max="18" width="4.5546875" style="54" customWidth="1"/>
    <col min="19" max="20" width="3.77734375" style="54" customWidth="1"/>
    <col min="21" max="21" width="3.6640625" style="54" customWidth="1"/>
    <col min="22" max="22" width="20.6640625" style="54" customWidth="1"/>
    <col min="23" max="24" width="7.33203125" style="54" customWidth="1"/>
    <col min="25" max="25" width="9.6640625" style="121" customWidth="1"/>
    <col min="26" max="26" width="4.109375" style="54" customWidth="1"/>
    <col min="27" max="27" width="2.77734375" style="83" customWidth="1"/>
    <col min="28" max="28" width="9.44140625" style="123" customWidth="1"/>
    <col min="29" max="33" width="6.77734375" style="83" customWidth="1"/>
    <col min="34" max="34" width="6.77734375" style="54" customWidth="1"/>
    <col min="35" max="35" width="6.77734375" style="83" customWidth="1"/>
    <col min="36" max="37" width="6.77734375" style="54" customWidth="1"/>
    <col min="38" max="38" width="6.77734375" style="83" customWidth="1"/>
    <col min="39" max="40" width="2.6640625" style="54" customWidth="1"/>
    <col min="41" max="41" width="1.6640625" style="83" customWidth="1"/>
    <col min="42" max="42" width="2.6640625" style="54" customWidth="1"/>
    <col min="43" max="43" width="3.6640625" style="54" customWidth="1"/>
    <col min="44" max="44" width="1.6640625" style="83" customWidth="1"/>
    <col min="45" max="45" width="3.6640625" style="54" customWidth="1"/>
    <col min="46" max="16384" width="9.109375" style="54"/>
  </cols>
  <sheetData>
    <row r="1" spans="1:51" ht="15.6" x14ac:dyDescent="0.3">
      <c r="A1" s="249" t="s">
        <v>125</v>
      </c>
      <c r="B1" s="249"/>
      <c r="C1" s="249"/>
      <c r="D1" s="249"/>
      <c r="E1" s="249"/>
      <c r="F1" s="249"/>
      <c r="H1" s="250" t="s">
        <v>126</v>
      </c>
      <c r="I1" s="250"/>
      <c r="J1" s="250"/>
      <c r="K1" s="250"/>
      <c r="L1" s="250"/>
      <c r="M1" s="250"/>
      <c r="O1" s="164" t="s">
        <v>136</v>
      </c>
      <c r="T1" s="115" t="s">
        <v>127</v>
      </c>
      <c r="U1" s="250" t="str">
        <f>H1</f>
        <v>2026 Thursday KCMS Volleyball Standings</v>
      </c>
      <c r="V1" s="250"/>
      <c r="W1" s="250"/>
      <c r="X1" s="250"/>
      <c r="Y1" s="250"/>
      <c r="Z1" s="250"/>
      <c r="AB1" s="123" t="s">
        <v>130</v>
      </c>
    </row>
    <row r="2" spans="1:51" ht="14.4" x14ac:dyDescent="0.3">
      <c r="A2" s="110"/>
      <c r="B2" s="251">
        <v>46296</v>
      </c>
      <c r="C2" s="251"/>
      <c r="D2" s="251"/>
      <c r="E2" s="251"/>
      <c r="F2" s="110"/>
      <c r="H2" s="110"/>
      <c r="I2" s="252" t="str">
        <f>"after "&amp;TEXT(B2,"dd.mmm.yyyy")</f>
        <v>after 01.Oct.2026</v>
      </c>
      <c r="J2" s="252"/>
      <c r="K2" s="252"/>
      <c r="L2" s="252"/>
      <c r="M2" s="110"/>
      <c r="T2" s="115" t="s">
        <v>128</v>
      </c>
      <c r="U2" s="110"/>
      <c r="V2" s="252" t="str">
        <f>I2</f>
        <v>after 01.Oct.2026</v>
      </c>
      <c r="W2" s="252"/>
      <c r="X2" s="252"/>
      <c r="Y2" s="252"/>
      <c r="Z2" s="110"/>
      <c r="AB2" s="123" t="s">
        <v>131</v>
      </c>
    </row>
    <row r="3" spans="1:51" ht="6" customHeight="1" x14ac:dyDescent="0.25">
      <c r="A3" s="110"/>
      <c r="B3" s="110"/>
      <c r="C3" s="110"/>
      <c r="D3" s="110"/>
      <c r="E3" s="111"/>
      <c r="F3" s="110"/>
      <c r="H3" s="110"/>
      <c r="I3" s="110"/>
      <c r="J3" s="110"/>
      <c r="K3" s="110"/>
      <c r="L3" s="111"/>
      <c r="M3" s="110"/>
      <c r="U3" s="110"/>
      <c r="V3" s="110"/>
      <c r="W3" s="110"/>
      <c r="X3" s="110"/>
      <c r="Y3" s="111"/>
      <c r="Z3" s="110"/>
    </row>
    <row r="4" spans="1:51" ht="14.4" thickBot="1" x14ac:dyDescent="0.3">
      <c r="A4" s="110"/>
      <c r="B4" s="112" t="s">
        <v>43</v>
      </c>
      <c r="C4" s="113" t="s">
        <v>88</v>
      </c>
      <c r="D4" s="113" t="s">
        <v>89</v>
      </c>
      <c r="E4" s="114" t="s">
        <v>90</v>
      </c>
      <c r="F4" s="110"/>
      <c r="G4" s="163"/>
      <c r="H4" s="110"/>
      <c r="I4" s="112" t="s">
        <v>43</v>
      </c>
      <c r="J4" s="113" t="s">
        <v>88</v>
      </c>
      <c r="K4" s="113" t="s">
        <v>89</v>
      </c>
      <c r="L4" s="114" t="s">
        <v>90</v>
      </c>
      <c r="M4" s="110"/>
      <c r="N4" s="115" t="s">
        <v>91</v>
      </c>
      <c r="O4" s="115" t="s">
        <v>92</v>
      </c>
      <c r="P4" s="115" t="s">
        <v>92</v>
      </c>
      <c r="R4" s="161" t="s">
        <v>122</v>
      </c>
      <c r="S4" s="162" t="s">
        <v>123</v>
      </c>
      <c r="U4" s="110"/>
      <c r="V4" s="112" t="s">
        <v>43</v>
      </c>
      <c r="W4" s="113" t="s">
        <v>88</v>
      </c>
      <c r="X4" s="113" t="s">
        <v>89</v>
      </c>
      <c r="Y4" s="114" t="s">
        <v>90</v>
      </c>
      <c r="Z4" s="110"/>
      <c r="AB4" s="123" t="s">
        <v>129</v>
      </c>
    </row>
    <row r="5" spans="1:51" ht="13.8" x14ac:dyDescent="0.25">
      <c r="A5" s="110"/>
      <c r="B5" s="116" t="s">
        <v>5</v>
      </c>
      <c r="C5" s="117"/>
      <c r="D5" s="117"/>
      <c r="E5" s="118" t="e">
        <f t="shared" ref="E5:E10" si="0">1000*C5/(C5+D5)</f>
        <v>#DIV/0!</v>
      </c>
      <c r="F5" s="110"/>
      <c r="H5" s="110"/>
      <c r="I5" s="116" t="s">
        <v>5</v>
      </c>
      <c r="J5" s="117">
        <f t="shared" ref="J5:J10" si="1">C5</f>
        <v>0</v>
      </c>
      <c r="K5" s="117">
        <f t="shared" ref="K5:K10" si="2">D5</f>
        <v>0</v>
      </c>
      <c r="L5" s="118" t="e">
        <f t="shared" ref="L5:L10" si="3">1000*J5/(J5+K5)</f>
        <v>#DIV/0!</v>
      </c>
      <c r="M5" s="110"/>
      <c r="N5" s="54">
        <f t="shared" ref="N5:N10" si="4">SUM(J5:K5)</f>
        <v>0</v>
      </c>
      <c r="U5" s="110"/>
      <c r="V5" s="116" t="s">
        <v>37</v>
      </c>
      <c r="W5" s="117"/>
      <c r="X5" s="117"/>
      <c r="Y5" s="118"/>
      <c r="Z5" s="110"/>
      <c r="AB5" s="165" t="s">
        <v>37</v>
      </c>
      <c r="AC5" s="156"/>
      <c r="AD5" s="156"/>
      <c r="AE5" s="157"/>
    </row>
    <row r="6" spans="1:51" ht="13.8" x14ac:dyDescent="0.25">
      <c r="A6" s="110"/>
      <c r="B6" s="116" t="s">
        <v>140</v>
      </c>
      <c r="C6" s="117"/>
      <c r="D6" s="117"/>
      <c r="E6" s="118" t="e">
        <f t="shared" si="0"/>
        <v>#DIV/0!</v>
      </c>
      <c r="F6" s="110"/>
      <c r="H6" s="110"/>
      <c r="I6" s="116" t="s">
        <v>140</v>
      </c>
      <c r="J6" s="117">
        <f t="shared" si="1"/>
        <v>0</v>
      </c>
      <c r="K6" s="117">
        <f t="shared" si="2"/>
        <v>0</v>
      </c>
      <c r="L6" s="118" t="e">
        <f t="shared" si="3"/>
        <v>#DIV/0!</v>
      </c>
      <c r="M6" s="110"/>
      <c r="N6" s="54">
        <f t="shared" si="4"/>
        <v>0</v>
      </c>
      <c r="P6" s="54">
        <f>IF(R6=NameCode,7,8)</f>
        <v>8</v>
      </c>
      <c r="U6" s="110"/>
      <c r="V6" s="116" t="s">
        <v>23</v>
      </c>
      <c r="W6" s="117"/>
      <c r="X6" s="117"/>
      <c r="Y6" s="118"/>
      <c r="Z6" s="110"/>
      <c r="AB6" s="166" t="s">
        <v>23</v>
      </c>
      <c r="AE6" s="158"/>
    </row>
    <row r="7" spans="1:51" ht="13.8" x14ac:dyDescent="0.25">
      <c r="A7" s="110"/>
      <c r="B7" s="116" t="s">
        <v>204</v>
      </c>
      <c r="C7" s="117"/>
      <c r="D7" s="117"/>
      <c r="E7" s="118" t="e">
        <f t="shared" si="0"/>
        <v>#DIV/0!</v>
      </c>
      <c r="F7" s="110"/>
      <c r="H7" s="110"/>
      <c r="I7" s="116" t="s">
        <v>204</v>
      </c>
      <c r="J7" s="117">
        <f t="shared" si="1"/>
        <v>0</v>
      </c>
      <c r="K7" s="117">
        <f t="shared" si="2"/>
        <v>0</v>
      </c>
      <c r="L7" s="118" t="e">
        <f t="shared" si="3"/>
        <v>#DIV/0!</v>
      </c>
      <c r="M7" s="110"/>
      <c r="N7" s="54">
        <f t="shared" si="4"/>
        <v>0</v>
      </c>
      <c r="U7" s="110"/>
      <c r="V7" s="116" t="s">
        <v>46</v>
      </c>
      <c r="W7" s="117"/>
      <c r="X7" s="117"/>
      <c r="Y7" s="118"/>
      <c r="Z7" s="110"/>
      <c r="AB7" s="166" t="s">
        <v>46</v>
      </c>
      <c r="AE7" s="158"/>
    </row>
    <row r="8" spans="1:51" ht="13.8" x14ac:dyDescent="0.25">
      <c r="A8" s="110"/>
      <c r="B8" s="116" t="s">
        <v>137</v>
      </c>
      <c r="C8" s="117"/>
      <c r="D8" s="117"/>
      <c r="E8" s="118" t="e">
        <f t="shared" si="0"/>
        <v>#DIV/0!</v>
      </c>
      <c r="F8" s="110"/>
      <c r="H8" s="110"/>
      <c r="I8" s="116" t="s">
        <v>138</v>
      </c>
      <c r="J8" s="117">
        <f t="shared" si="1"/>
        <v>0</v>
      </c>
      <c r="K8" s="117">
        <f t="shared" si="2"/>
        <v>0</v>
      </c>
      <c r="L8" s="118" t="e">
        <f t="shared" si="3"/>
        <v>#DIV/0!</v>
      </c>
      <c r="M8" s="110"/>
      <c r="N8" s="54">
        <f t="shared" si="4"/>
        <v>0</v>
      </c>
      <c r="U8" s="110"/>
      <c r="V8" s="116" t="s">
        <v>5</v>
      </c>
      <c r="W8" s="117"/>
      <c r="X8" s="117"/>
      <c r="Y8" s="118"/>
      <c r="Z8" s="110"/>
      <c r="AB8" s="166" t="s">
        <v>5</v>
      </c>
      <c r="AE8" s="158"/>
      <c r="AY8" s="54" t="s">
        <v>96</v>
      </c>
    </row>
    <row r="9" spans="1:51" ht="13.8" x14ac:dyDescent="0.25">
      <c r="A9" s="110"/>
      <c r="B9" s="116" t="s">
        <v>93</v>
      </c>
      <c r="C9" s="117"/>
      <c r="D9" s="117"/>
      <c r="E9" s="118" t="e">
        <f t="shared" si="0"/>
        <v>#DIV/0!</v>
      </c>
      <c r="F9" s="110"/>
      <c r="H9" s="110"/>
      <c r="I9" s="116" t="s">
        <v>93</v>
      </c>
      <c r="J9" s="117">
        <f t="shared" si="1"/>
        <v>0</v>
      </c>
      <c r="K9" s="117">
        <f t="shared" si="2"/>
        <v>0</v>
      </c>
      <c r="L9" s="118" t="e">
        <f t="shared" si="3"/>
        <v>#DIV/0!</v>
      </c>
      <c r="M9" s="110"/>
      <c r="N9" s="54">
        <f t="shared" si="4"/>
        <v>0</v>
      </c>
      <c r="U9" s="110"/>
      <c r="V9" s="116" t="s">
        <v>93</v>
      </c>
      <c r="W9" s="117"/>
      <c r="X9" s="117"/>
      <c r="Y9" s="118"/>
      <c r="Z9" s="110"/>
      <c r="AB9" s="166" t="s">
        <v>93</v>
      </c>
      <c r="AE9" s="158"/>
    </row>
    <row r="10" spans="1:51" ht="14.4" thickBot="1" x14ac:dyDescent="0.3">
      <c r="A10" s="110"/>
      <c r="B10" s="116" t="s">
        <v>139</v>
      </c>
      <c r="C10" s="117"/>
      <c r="D10" s="117"/>
      <c r="E10" s="118" t="e">
        <f t="shared" si="0"/>
        <v>#DIV/0!</v>
      </c>
      <c r="F10" s="110"/>
      <c r="H10" s="110"/>
      <c r="I10" s="116" t="s">
        <v>139</v>
      </c>
      <c r="J10" s="117">
        <f t="shared" si="1"/>
        <v>0</v>
      </c>
      <c r="K10" s="117">
        <f t="shared" si="2"/>
        <v>0</v>
      </c>
      <c r="L10" s="118" t="e">
        <f t="shared" si="3"/>
        <v>#DIV/0!</v>
      </c>
      <c r="M10" s="110"/>
      <c r="N10" s="54">
        <f t="shared" si="4"/>
        <v>0</v>
      </c>
      <c r="U10" s="110"/>
      <c r="V10" s="116" t="s">
        <v>163</v>
      </c>
      <c r="W10" s="117"/>
      <c r="X10" s="117"/>
      <c r="Y10" s="118"/>
      <c r="Z10" s="110"/>
      <c r="AB10" s="167" t="s">
        <v>163</v>
      </c>
      <c r="AC10" s="159"/>
      <c r="AD10" s="159"/>
      <c r="AE10" s="160"/>
    </row>
    <row r="11" spans="1:51" x14ac:dyDescent="0.25">
      <c r="A11" s="110"/>
      <c r="B11" s="110"/>
      <c r="C11" s="119">
        <f>SUM(C5:C10)</f>
        <v>0</v>
      </c>
      <c r="D11" s="119">
        <f>SUM(D5:D10)</f>
        <v>0</v>
      </c>
      <c r="E11" s="111"/>
      <c r="F11" s="110"/>
      <c r="H11" s="110"/>
      <c r="I11" s="110"/>
      <c r="J11" s="119">
        <f>SUM(J5:J10)</f>
        <v>0</v>
      </c>
      <c r="K11" s="119">
        <f>SUM(K5:K10)</f>
        <v>0</v>
      </c>
      <c r="L11" s="111"/>
      <c r="M11" s="110"/>
      <c r="U11" s="110"/>
      <c r="V11" s="110"/>
      <c r="W11" s="119">
        <f>SUM(W5:W10)</f>
        <v>0</v>
      </c>
      <c r="X11" s="119">
        <f>SUM(X5:X10)</f>
        <v>0</v>
      </c>
      <c r="Y11" s="111"/>
      <c r="Z11" s="110"/>
    </row>
    <row r="12" spans="1:51" ht="15.6" x14ac:dyDescent="0.3">
      <c r="A12" s="249" t="str">
        <f>A1</f>
        <v>2026 Thursday KCMS Volleyball Results</v>
      </c>
      <c r="B12" s="249"/>
      <c r="C12" s="249"/>
      <c r="D12" s="249"/>
      <c r="E12" s="249"/>
      <c r="F12" s="249"/>
      <c r="H12" s="250" t="str">
        <f>H1</f>
        <v>2026 Thursday KCMS Volleyball Standings</v>
      </c>
      <c r="I12" s="250"/>
      <c r="J12" s="250"/>
      <c r="K12" s="250"/>
      <c r="L12" s="250"/>
      <c r="M12" s="250"/>
      <c r="U12" s="250" t="str">
        <f>H12</f>
        <v>2026 Thursday KCMS Volleyball Standings</v>
      </c>
      <c r="V12" s="250"/>
      <c r="W12" s="250"/>
      <c r="X12" s="250"/>
      <c r="Y12" s="250"/>
      <c r="Z12" s="250"/>
      <c r="AB12" s="123" t="s">
        <v>130</v>
      </c>
    </row>
    <row r="13" spans="1:51" ht="14.4" x14ac:dyDescent="0.3">
      <c r="A13" s="110"/>
      <c r="B13" s="251">
        <f>B2+7</f>
        <v>46303</v>
      </c>
      <c r="C13" s="251"/>
      <c r="D13" s="251"/>
      <c r="E13" s="251"/>
      <c r="F13" s="110"/>
      <c r="H13" s="110"/>
      <c r="I13" s="252" t="str">
        <f>"after "&amp;TEXT(B13,"dd.mmm.yyyy")</f>
        <v>after 08.Oct.2026</v>
      </c>
      <c r="J13" s="252"/>
      <c r="K13" s="252"/>
      <c r="L13" s="252"/>
      <c r="M13" s="110"/>
      <c r="U13" s="110"/>
      <c r="V13" s="252" t="str">
        <f>I13</f>
        <v>after 08.Oct.2026</v>
      </c>
      <c r="W13" s="252"/>
      <c r="X13" s="252"/>
      <c r="Y13" s="252"/>
      <c r="Z13" s="110"/>
      <c r="AB13" s="123" t="s">
        <v>131</v>
      </c>
    </row>
    <row r="14" spans="1:51" ht="6" customHeight="1" x14ac:dyDescent="0.25">
      <c r="A14" s="110"/>
      <c r="B14" s="110"/>
      <c r="C14" s="110"/>
      <c r="D14" s="110"/>
      <c r="E14" s="111"/>
      <c r="F14" s="110"/>
      <c r="H14" s="110"/>
      <c r="I14" s="110"/>
      <c r="J14" s="110"/>
      <c r="K14" s="110"/>
      <c r="L14" s="111"/>
      <c r="M14" s="110"/>
      <c r="U14" s="110"/>
      <c r="V14" s="110"/>
      <c r="W14" s="110"/>
      <c r="X14" s="110"/>
      <c r="Y14" s="111"/>
      <c r="Z14" s="110"/>
    </row>
    <row r="15" spans="1:51" ht="14.4" thickBot="1" x14ac:dyDescent="0.3">
      <c r="A15" s="110"/>
      <c r="B15" s="112" t="s">
        <v>43</v>
      </c>
      <c r="C15" s="113" t="s">
        <v>88</v>
      </c>
      <c r="D15" s="113" t="s">
        <v>89</v>
      </c>
      <c r="E15" s="114" t="str">
        <f>E4</f>
        <v>Average</v>
      </c>
      <c r="F15" s="110"/>
      <c r="H15" s="110"/>
      <c r="I15" s="112" t="s">
        <v>43</v>
      </c>
      <c r="J15" s="113" t="s">
        <v>88</v>
      </c>
      <c r="K15" s="113" t="s">
        <v>89</v>
      </c>
      <c r="L15" s="114" t="str">
        <f>L4</f>
        <v>Average</v>
      </c>
      <c r="M15" s="110"/>
      <c r="O15" s="115" t="s">
        <v>92</v>
      </c>
      <c r="P15" s="115" t="s">
        <v>92</v>
      </c>
      <c r="R15" s="54" t="s">
        <v>122</v>
      </c>
      <c r="S15" s="54" t="s">
        <v>123</v>
      </c>
      <c r="U15" s="110"/>
      <c r="V15" s="112" t="s">
        <v>43</v>
      </c>
      <c r="W15" s="113" t="s">
        <v>88</v>
      </c>
      <c r="X15" s="113" t="s">
        <v>89</v>
      </c>
      <c r="Y15" s="114" t="str">
        <f>Y4</f>
        <v>Average</v>
      </c>
      <c r="Z15" s="110"/>
      <c r="AB15" s="123" t="s">
        <v>129</v>
      </c>
    </row>
    <row r="16" spans="1:51" ht="13.8" x14ac:dyDescent="0.25">
      <c r="A16" s="110"/>
      <c r="B16" s="116" t="str">
        <f t="shared" ref="B16:B21" si="5">B5</f>
        <v>Mills</v>
      </c>
      <c r="C16" s="117"/>
      <c r="D16" s="117"/>
      <c r="E16" s="118" t="e">
        <f t="shared" ref="E16:E21" si="6">1000*C16/(C16+D16)</f>
        <v>#DIV/0!</v>
      </c>
      <c r="F16" s="110"/>
      <c r="H16" s="110"/>
      <c r="I16" s="116" t="str">
        <f t="shared" ref="I16:I21" si="7">I5</f>
        <v>Mills</v>
      </c>
      <c r="J16" s="117">
        <f t="shared" ref="J16:J21" si="8">J5+C16</f>
        <v>0</v>
      </c>
      <c r="K16" s="117">
        <f t="shared" ref="K16:K21" si="9">K5+D16</f>
        <v>0</v>
      </c>
      <c r="L16" s="118" t="e">
        <f t="shared" ref="L16:L21" si="10">1000*J16/(J16+K16)</f>
        <v>#DIV/0!</v>
      </c>
      <c r="M16" s="110"/>
      <c r="N16" s="54">
        <f>SUM(J17:K17)</f>
        <v>0</v>
      </c>
      <c r="O16" s="54">
        <f t="shared" ref="O16:P21" si="11">J16-J5</f>
        <v>0</v>
      </c>
      <c r="P16" s="54">
        <f t="shared" si="11"/>
        <v>0</v>
      </c>
      <c r="U16" s="110"/>
      <c r="V16" s="116" t="s">
        <v>140</v>
      </c>
      <c r="W16" s="117"/>
      <c r="X16" s="117"/>
      <c r="Y16" s="118"/>
      <c r="Z16" s="110"/>
      <c r="AB16" s="165" t="s">
        <v>37</v>
      </c>
      <c r="AC16" s="156"/>
      <c r="AD16" s="156"/>
      <c r="AE16" s="157"/>
    </row>
    <row r="17" spans="1:31" ht="13.8" x14ac:dyDescent="0.25">
      <c r="A17" s="110"/>
      <c r="B17" s="116" t="str">
        <f t="shared" si="5"/>
        <v>Woolley 5D</v>
      </c>
      <c r="C17" s="117"/>
      <c r="D17" s="117"/>
      <c r="E17" s="118" t="e">
        <f t="shared" si="6"/>
        <v>#DIV/0!</v>
      </c>
      <c r="F17" s="110"/>
      <c r="H17" s="110"/>
      <c r="I17" s="116" t="str">
        <f t="shared" si="7"/>
        <v>Woolley 5D</v>
      </c>
      <c r="J17" s="117">
        <f t="shared" si="8"/>
        <v>0</v>
      </c>
      <c r="K17" s="117">
        <f t="shared" si="9"/>
        <v>0</v>
      </c>
      <c r="L17" s="118" t="e">
        <f t="shared" si="10"/>
        <v>#DIV/0!</v>
      </c>
      <c r="M17" s="110"/>
      <c r="N17" s="54">
        <f>SUM(J21:K21)</f>
        <v>0</v>
      </c>
      <c r="O17" s="54">
        <f t="shared" si="11"/>
        <v>0</v>
      </c>
      <c r="P17" s="54">
        <f t="shared" si="11"/>
        <v>0</v>
      </c>
      <c r="U17" s="110"/>
      <c r="V17" s="116" t="s">
        <v>138</v>
      </c>
      <c r="W17" s="117"/>
      <c r="X17" s="117"/>
      <c r="Y17" s="118"/>
      <c r="Z17" s="110"/>
      <c r="AB17" s="166" t="s">
        <v>23</v>
      </c>
      <c r="AE17" s="158"/>
    </row>
    <row r="18" spans="1:31" ht="13.8" x14ac:dyDescent="0.25">
      <c r="A18" s="110"/>
      <c r="B18" s="116" t="str">
        <f t="shared" si="5"/>
        <v>Earley Dinks</v>
      </c>
      <c r="C18" s="117"/>
      <c r="D18" s="117"/>
      <c r="E18" s="118" t="e">
        <f t="shared" si="6"/>
        <v>#DIV/0!</v>
      </c>
      <c r="F18" s="110"/>
      <c r="H18" s="110"/>
      <c r="I18" s="116" t="str">
        <f t="shared" si="7"/>
        <v>Earley Dinks</v>
      </c>
      <c r="J18" s="117">
        <f t="shared" si="8"/>
        <v>0</v>
      </c>
      <c r="K18" s="117">
        <f t="shared" si="9"/>
        <v>0</v>
      </c>
      <c r="L18" s="118" t="e">
        <f t="shared" si="10"/>
        <v>#DIV/0!</v>
      </c>
      <c r="M18" s="110"/>
      <c r="N18" s="54">
        <f>SUM(J18:K18)</f>
        <v>0</v>
      </c>
      <c r="O18" s="54">
        <f t="shared" si="11"/>
        <v>0</v>
      </c>
      <c r="P18" s="54">
        <f t="shared" si="11"/>
        <v>0</v>
      </c>
      <c r="U18" s="110"/>
      <c r="V18" s="116" t="s">
        <v>5</v>
      </c>
      <c r="W18" s="117"/>
      <c r="X18" s="117"/>
      <c r="Y18" s="118"/>
      <c r="Z18" s="110"/>
      <c r="AB18" s="166" t="s">
        <v>5</v>
      </c>
      <c r="AE18" s="158"/>
    </row>
    <row r="19" spans="1:31" ht="13.8" x14ac:dyDescent="0.25">
      <c r="A19" s="110"/>
      <c r="B19" s="116" t="str">
        <f t="shared" si="5"/>
        <v>Irvine Volleyllamas</v>
      </c>
      <c r="C19" s="117"/>
      <c r="D19" s="117"/>
      <c r="E19" s="118" t="e">
        <f t="shared" si="6"/>
        <v>#DIV/0!</v>
      </c>
      <c r="F19" s="110"/>
      <c r="H19" s="110"/>
      <c r="I19" s="116" t="str">
        <f t="shared" si="7"/>
        <v>Irvine VolleyLlamas</v>
      </c>
      <c r="J19" s="117">
        <f t="shared" si="8"/>
        <v>0</v>
      </c>
      <c r="K19" s="117">
        <f t="shared" si="9"/>
        <v>0</v>
      </c>
      <c r="L19" s="118" t="e">
        <f t="shared" si="10"/>
        <v>#DIV/0!</v>
      </c>
      <c r="M19" s="110"/>
      <c r="N19" s="54">
        <f>SUM(J19:K19)</f>
        <v>0</v>
      </c>
      <c r="O19" s="54">
        <f t="shared" si="11"/>
        <v>0</v>
      </c>
      <c r="P19" s="54">
        <f t="shared" si="11"/>
        <v>0</v>
      </c>
      <c r="U19" s="110"/>
      <c r="V19" s="116" t="s">
        <v>139</v>
      </c>
      <c r="W19" s="117"/>
      <c r="X19" s="117"/>
      <c r="Y19" s="118"/>
      <c r="Z19" s="110"/>
      <c r="AB19" s="166" t="s">
        <v>46</v>
      </c>
      <c r="AE19" s="158"/>
    </row>
    <row r="20" spans="1:31" ht="13.8" x14ac:dyDescent="0.25">
      <c r="A20" s="110"/>
      <c r="B20" s="116" t="str">
        <f t="shared" si="5"/>
        <v>Michnick</v>
      </c>
      <c r="C20" s="117"/>
      <c r="D20" s="117"/>
      <c r="E20" s="118" t="e">
        <f t="shared" si="6"/>
        <v>#DIV/0!</v>
      </c>
      <c r="F20" s="110"/>
      <c r="H20" s="110"/>
      <c r="I20" s="116" t="str">
        <f t="shared" si="7"/>
        <v>Michnick</v>
      </c>
      <c r="J20" s="117">
        <f t="shared" si="8"/>
        <v>0</v>
      </c>
      <c r="K20" s="117">
        <f t="shared" si="9"/>
        <v>0</v>
      </c>
      <c r="L20" s="118" t="e">
        <f t="shared" si="10"/>
        <v>#DIV/0!</v>
      </c>
      <c r="M20" s="110"/>
      <c r="N20" s="54">
        <f>SUM(J16:K16)</f>
        <v>0</v>
      </c>
      <c r="O20" s="54">
        <f t="shared" si="11"/>
        <v>0</v>
      </c>
      <c r="P20" s="54">
        <f t="shared" si="11"/>
        <v>0</v>
      </c>
      <c r="U20" s="110"/>
      <c r="V20" s="116" t="s">
        <v>204</v>
      </c>
      <c r="W20" s="117"/>
      <c r="X20" s="117"/>
      <c r="Y20" s="118"/>
      <c r="Z20" s="110"/>
      <c r="AB20" s="166" t="s">
        <v>163</v>
      </c>
      <c r="AE20" s="158"/>
    </row>
    <row r="21" spans="1:31" ht="14.4" thickBot="1" x14ac:dyDescent="0.3">
      <c r="A21" s="110"/>
      <c r="B21" s="116" t="str">
        <f t="shared" si="5"/>
        <v>Burke Stranger Things</v>
      </c>
      <c r="C21" s="117"/>
      <c r="D21" s="117"/>
      <c r="E21" s="118" t="e">
        <f t="shared" si="6"/>
        <v>#DIV/0!</v>
      </c>
      <c r="F21" s="110"/>
      <c r="H21" s="110"/>
      <c r="I21" s="116" t="str">
        <f t="shared" si="7"/>
        <v>Burke Stranger Things</v>
      </c>
      <c r="J21" s="117">
        <f t="shared" si="8"/>
        <v>0</v>
      </c>
      <c r="K21" s="117">
        <f t="shared" si="9"/>
        <v>0</v>
      </c>
      <c r="L21" s="118" t="e">
        <f t="shared" si="10"/>
        <v>#DIV/0!</v>
      </c>
      <c r="M21" s="110"/>
      <c r="N21" s="54">
        <f>SUM(J20:K20)</f>
        <v>0</v>
      </c>
      <c r="O21" s="54">
        <f t="shared" si="11"/>
        <v>0</v>
      </c>
      <c r="P21" s="54">
        <f t="shared" si="11"/>
        <v>0</v>
      </c>
      <c r="U21" s="110"/>
      <c r="V21" s="116" t="s">
        <v>93</v>
      </c>
      <c r="W21" s="117"/>
      <c r="X21" s="117"/>
      <c r="Y21" s="118"/>
      <c r="Z21" s="110"/>
      <c r="AB21" s="167" t="s">
        <v>93</v>
      </c>
      <c r="AC21" s="159"/>
      <c r="AD21" s="159"/>
      <c r="AE21" s="160"/>
    </row>
    <row r="22" spans="1:31" x14ac:dyDescent="0.25">
      <c r="A22" s="110"/>
      <c r="B22" s="110"/>
      <c r="C22" s="119">
        <f>SUM(C16:C21)</f>
        <v>0</v>
      </c>
      <c r="D22" s="119">
        <f>SUM(D16:D21)</f>
        <v>0</v>
      </c>
      <c r="E22" s="111"/>
      <c r="F22" s="110"/>
      <c r="H22" s="110"/>
      <c r="I22" s="110"/>
      <c r="J22" s="119">
        <f>SUM(J16:J21)</f>
        <v>0</v>
      </c>
      <c r="K22" s="119">
        <f>SUM(K16:K21)</f>
        <v>0</v>
      </c>
      <c r="L22" s="111"/>
      <c r="M22" s="110"/>
      <c r="O22" s="54">
        <f>SUM(O16:O21)</f>
        <v>0</v>
      </c>
      <c r="P22" s="54">
        <f>SUM(P16:P21)</f>
        <v>0</v>
      </c>
      <c r="U22" s="110"/>
      <c r="V22" s="110"/>
      <c r="W22" s="119">
        <f>SUM(W16:W21)</f>
        <v>0</v>
      </c>
      <c r="X22" s="119">
        <f>SUM(X16:X21)</f>
        <v>0</v>
      </c>
      <c r="Y22" s="111"/>
      <c r="Z22" s="110"/>
    </row>
    <row r="23" spans="1:31" ht="15.6" x14ac:dyDescent="0.3">
      <c r="A23" s="249" t="str">
        <f>A12</f>
        <v>2026 Thursday KCMS Volleyball Results</v>
      </c>
      <c r="B23" s="249"/>
      <c r="C23" s="249"/>
      <c r="D23" s="249"/>
      <c r="E23" s="249"/>
      <c r="F23" s="249"/>
      <c r="H23" s="250" t="str">
        <f>H12</f>
        <v>2026 Thursday KCMS Volleyball Standings</v>
      </c>
      <c r="I23" s="250"/>
      <c r="J23" s="250"/>
      <c r="K23" s="250"/>
      <c r="L23" s="250"/>
      <c r="M23" s="250"/>
      <c r="U23" s="250" t="str">
        <f>H23</f>
        <v>2026 Thursday KCMS Volleyball Standings</v>
      </c>
      <c r="V23" s="250"/>
      <c r="W23" s="250"/>
      <c r="X23" s="250"/>
      <c r="Y23" s="250"/>
      <c r="Z23" s="250"/>
      <c r="AB23" s="123" t="s">
        <v>130</v>
      </c>
    </row>
    <row r="24" spans="1:31" ht="14.4" x14ac:dyDescent="0.3">
      <c r="A24" s="110"/>
      <c r="B24" s="251">
        <f>B13+14</f>
        <v>46317</v>
      </c>
      <c r="C24" s="251"/>
      <c r="D24" s="251"/>
      <c r="E24" s="251"/>
      <c r="F24" s="110"/>
      <c r="H24" s="110"/>
      <c r="I24" s="252" t="str">
        <f>"after "&amp;TEXT(B24,"dd.mmm.yyyy")</f>
        <v>after 22.Oct.2026</v>
      </c>
      <c r="J24" s="252"/>
      <c r="K24" s="252"/>
      <c r="L24" s="252"/>
      <c r="M24" s="110"/>
      <c r="U24" s="110"/>
      <c r="V24" s="252" t="str">
        <f>I24</f>
        <v>after 22.Oct.2026</v>
      </c>
      <c r="W24" s="252"/>
      <c r="X24" s="252"/>
      <c r="Y24" s="252"/>
      <c r="Z24" s="110"/>
      <c r="AB24" s="123" t="s">
        <v>131</v>
      </c>
    </row>
    <row r="25" spans="1:31" ht="6" customHeight="1" x14ac:dyDescent="0.25">
      <c r="A25" s="110"/>
      <c r="B25" s="110"/>
      <c r="C25" s="110"/>
      <c r="D25" s="110"/>
      <c r="E25" s="111"/>
      <c r="F25" s="110"/>
      <c r="H25" s="110"/>
      <c r="I25" s="110"/>
      <c r="J25" s="110"/>
      <c r="K25" s="110"/>
      <c r="L25" s="111"/>
      <c r="M25" s="110"/>
      <c r="U25" s="110"/>
      <c r="V25" s="110"/>
      <c r="W25" s="110"/>
      <c r="X25" s="110"/>
      <c r="Y25" s="111"/>
      <c r="Z25" s="110"/>
    </row>
    <row r="26" spans="1:31" ht="14.4" thickBot="1" x14ac:dyDescent="0.3">
      <c r="A26" s="110"/>
      <c r="B26" s="112" t="s">
        <v>43</v>
      </c>
      <c r="C26" s="113" t="s">
        <v>88</v>
      </c>
      <c r="D26" s="113" t="s">
        <v>89</v>
      </c>
      <c r="E26" s="114" t="str">
        <f>E15</f>
        <v>Average</v>
      </c>
      <c r="F26" s="110"/>
      <c r="H26" s="110"/>
      <c r="I26" s="112" t="s">
        <v>43</v>
      </c>
      <c r="J26" s="113" t="s">
        <v>88</v>
      </c>
      <c r="K26" s="113" t="s">
        <v>89</v>
      </c>
      <c r="L26" s="114" t="str">
        <f>L15</f>
        <v>Average</v>
      </c>
      <c r="M26" s="110"/>
      <c r="O26" s="115" t="s">
        <v>92</v>
      </c>
      <c r="P26" s="115" t="s">
        <v>92</v>
      </c>
      <c r="R26" s="54" t="s">
        <v>122</v>
      </c>
      <c r="S26" s="54" t="s">
        <v>123</v>
      </c>
      <c r="U26" s="110"/>
      <c r="V26" s="112" t="s">
        <v>43</v>
      </c>
      <c r="W26" s="113" t="s">
        <v>88</v>
      </c>
      <c r="X26" s="113" t="s">
        <v>89</v>
      </c>
      <c r="Y26" s="114" t="str">
        <f>Y15</f>
        <v>Average</v>
      </c>
      <c r="Z26" s="110"/>
      <c r="AB26" s="123" t="s">
        <v>129</v>
      </c>
    </row>
    <row r="27" spans="1:31" ht="13.8" x14ac:dyDescent="0.25">
      <c r="A27" s="110"/>
      <c r="B27" s="116" t="str">
        <f t="shared" ref="B27:B32" si="12">B16</f>
        <v>Mills</v>
      </c>
      <c r="C27" s="117"/>
      <c r="D27" s="117"/>
      <c r="E27" s="118" t="e">
        <f t="shared" ref="E27:E32" si="13">1000*C27/(C27+D27)</f>
        <v>#DIV/0!</v>
      </c>
      <c r="F27" s="110"/>
      <c r="H27" s="110"/>
      <c r="I27" s="116" t="str">
        <f t="shared" ref="I27:I32" si="14">I16</f>
        <v>Mills</v>
      </c>
      <c r="J27" s="117">
        <f t="shared" ref="J27:J32" si="15">J16+C27</f>
        <v>0</v>
      </c>
      <c r="K27" s="117">
        <f t="shared" ref="K27:K32" si="16">K16+D27</f>
        <v>0</v>
      </c>
      <c r="L27" s="118" t="e">
        <f t="shared" ref="L27:L32" si="17">1000*J27/(J27+K27)</f>
        <v>#DIV/0!</v>
      </c>
      <c r="M27" s="110"/>
      <c r="N27" s="54">
        <f>SUM(J27:K27)</f>
        <v>0</v>
      </c>
      <c r="O27" s="54">
        <f t="shared" ref="O27:P32" si="18">J27-J16</f>
        <v>0</v>
      </c>
      <c r="P27" s="54">
        <f t="shared" si="18"/>
        <v>0</v>
      </c>
      <c r="U27" s="110"/>
      <c r="V27" s="116" t="s">
        <v>140</v>
      </c>
      <c r="W27" s="117"/>
      <c r="X27" s="117"/>
      <c r="Y27" s="118"/>
      <c r="Z27" s="110"/>
      <c r="AB27" s="165" t="s">
        <v>37</v>
      </c>
      <c r="AC27" s="156"/>
      <c r="AD27" s="156"/>
      <c r="AE27" s="157"/>
    </row>
    <row r="28" spans="1:31" ht="13.8" x14ac:dyDescent="0.25">
      <c r="A28" s="110"/>
      <c r="B28" s="116" t="str">
        <f t="shared" si="12"/>
        <v>Woolley 5D</v>
      </c>
      <c r="C28" s="117"/>
      <c r="D28" s="117"/>
      <c r="E28" s="118" t="e">
        <f t="shared" si="13"/>
        <v>#DIV/0!</v>
      </c>
      <c r="F28" s="110"/>
      <c r="H28" s="110"/>
      <c r="I28" s="116" t="str">
        <f t="shared" si="14"/>
        <v>Woolley 5D</v>
      </c>
      <c r="J28" s="117">
        <f t="shared" si="15"/>
        <v>0</v>
      </c>
      <c r="K28" s="117">
        <f t="shared" si="16"/>
        <v>0</v>
      </c>
      <c r="L28" s="118" t="e">
        <f>1000*J28/(J28+K28)</f>
        <v>#DIV/0!</v>
      </c>
      <c r="M28" s="110"/>
      <c r="N28" s="54">
        <f>SUM(J29:K29)</f>
        <v>0</v>
      </c>
      <c r="O28" s="54">
        <f t="shared" si="18"/>
        <v>0</v>
      </c>
      <c r="P28" s="54">
        <f t="shared" si="18"/>
        <v>0</v>
      </c>
      <c r="U28" s="110"/>
      <c r="V28" s="116" t="s">
        <v>138</v>
      </c>
      <c r="W28" s="117"/>
      <c r="X28" s="117"/>
      <c r="Y28" s="118"/>
      <c r="Z28" s="110"/>
      <c r="AB28" s="166" t="s">
        <v>23</v>
      </c>
      <c r="AE28" s="158"/>
    </row>
    <row r="29" spans="1:31" ht="13.8" x14ac:dyDescent="0.25">
      <c r="A29" s="110"/>
      <c r="B29" s="116" t="str">
        <f t="shared" si="12"/>
        <v>Earley Dinks</v>
      </c>
      <c r="C29" s="117"/>
      <c r="D29" s="117"/>
      <c r="E29" s="118" t="e">
        <f t="shared" si="13"/>
        <v>#DIV/0!</v>
      </c>
      <c r="F29" s="110"/>
      <c r="H29" s="110"/>
      <c r="I29" s="116" t="str">
        <f t="shared" si="14"/>
        <v>Earley Dinks</v>
      </c>
      <c r="J29" s="117">
        <f t="shared" si="15"/>
        <v>0</v>
      </c>
      <c r="K29" s="117">
        <f t="shared" si="16"/>
        <v>0</v>
      </c>
      <c r="L29" s="118" t="e">
        <f t="shared" si="17"/>
        <v>#DIV/0!</v>
      </c>
      <c r="M29" s="110"/>
      <c r="N29" s="54">
        <f>SUM(J28:K28)</f>
        <v>0</v>
      </c>
      <c r="O29" s="54">
        <f t="shared" si="18"/>
        <v>0</v>
      </c>
      <c r="P29" s="54">
        <f t="shared" si="18"/>
        <v>0</v>
      </c>
      <c r="U29" s="110"/>
      <c r="V29" s="116" t="s">
        <v>5</v>
      </c>
      <c r="W29" s="117"/>
      <c r="X29" s="117"/>
      <c r="Y29" s="118"/>
      <c r="Z29" s="110"/>
      <c r="AB29" s="166" t="s">
        <v>5</v>
      </c>
      <c r="AE29" s="158"/>
    </row>
    <row r="30" spans="1:31" ht="13.8" x14ac:dyDescent="0.25">
      <c r="A30" s="110"/>
      <c r="B30" s="116" t="str">
        <f t="shared" si="12"/>
        <v>Irvine Volleyllamas</v>
      </c>
      <c r="C30" s="117"/>
      <c r="D30" s="117"/>
      <c r="E30" s="118" t="e">
        <f t="shared" si="13"/>
        <v>#DIV/0!</v>
      </c>
      <c r="F30" s="110"/>
      <c r="H30" s="110"/>
      <c r="I30" s="116" t="str">
        <f t="shared" si="14"/>
        <v>Irvine VolleyLlamas</v>
      </c>
      <c r="J30" s="117">
        <f t="shared" si="15"/>
        <v>0</v>
      </c>
      <c r="K30" s="117">
        <f t="shared" si="16"/>
        <v>0</v>
      </c>
      <c r="L30" s="118" t="e">
        <f>1000*J30/(J30+K30)</f>
        <v>#DIV/0!</v>
      </c>
      <c r="M30" s="110"/>
      <c r="N30" s="54">
        <f>SUM(J30:K30)</f>
        <v>0</v>
      </c>
      <c r="O30" s="54">
        <f t="shared" si="18"/>
        <v>0</v>
      </c>
      <c r="P30" s="54">
        <f t="shared" si="18"/>
        <v>0</v>
      </c>
      <c r="U30" s="110"/>
      <c r="V30" s="116" t="s">
        <v>139</v>
      </c>
      <c r="W30" s="117"/>
      <c r="X30" s="117"/>
      <c r="Y30" s="118"/>
      <c r="Z30" s="110"/>
      <c r="AB30" s="166" t="s">
        <v>46</v>
      </c>
      <c r="AE30" s="158"/>
    </row>
    <row r="31" spans="1:31" ht="13.8" x14ac:dyDescent="0.25">
      <c r="A31" s="110"/>
      <c r="B31" s="116" t="str">
        <f t="shared" si="12"/>
        <v>Michnick</v>
      </c>
      <c r="C31" s="117"/>
      <c r="D31" s="117"/>
      <c r="E31" s="118" t="e">
        <f t="shared" si="13"/>
        <v>#DIV/0!</v>
      </c>
      <c r="F31" s="110"/>
      <c r="H31" s="110"/>
      <c r="I31" s="116" t="str">
        <f t="shared" si="14"/>
        <v>Michnick</v>
      </c>
      <c r="J31" s="117">
        <f t="shared" si="15"/>
        <v>0</v>
      </c>
      <c r="K31" s="117">
        <f t="shared" si="16"/>
        <v>0</v>
      </c>
      <c r="L31" s="118" t="e">
        <f t="shared" si="17"/>
        <v>#DIV/0!</v>
      </c>
      <c r="M31" s="110"/>
      <c r="N31" s="54">
        <f>SUM(J31:K31)</f>
        <v>0</v>
      </c>
      <c r="O31" s="54">
        <f t="shared" si="18"/>
        <v>0</v>
      </c>
      <c r="P31" s="54">
        <f t="shared" si="18"/>
        <v>0</v>
      </c>
      <c r="U31" s="110"/>
      <c r="V31" s="116" t="s">
        <v>204</v>
      </c>
      <c r="W31" s="117"/>
      <c r="X31" s="117"/>
      <c r="Y31" s="118"/>
      <c r="Z31" s="110"/>
      <c r="AB31" s="166" t="s">
        <v>163</v>
      </c>
      <c r="AE31" s="158"/>
    </row>
    <row r="32" spans="1:31" ht="14.4" thickBot="1" x14ac:dyDescent="0.3">
      <c r="A32" s="110"/>
      <c r="B32" s="116" t="str">
        <f t="shared" si="12"/>
        <v>Burke Stranger Things</v>
      </c>
      <c r="C32" s="117"/>
      <c r="D32" s="117"/>
      <c r="E32" s="118" t="e">
        <f t="shared" si="13"/>
        <v>#DIV/0!</v>
      </c>
      <c r="F32" s="110"/>
      <c r="H32" s="110"/>
      <c r="I32" s="116" t="str">
        <f t="shared" si="14"/>
        <v>Burke Stranger Things</v>
      </c>
      <c r="J32" s="117">
        <f t="shared" si="15"/>
        <v>0</v>
      </c>
      <c r="K32" s="117">
        <f t="shared" si="16"/>
        <v>0</v>
      </c>
      <c r="L32" s="118" t="e">
        <f t="shared" si="17"/>
        <v>#DIV/0!</v>
      </c>
      <c r="M32" s="110"/>
      <c r="N32" s="54">
        <f>SUM(J32:K32)</f>
        <v>0</v>
      </c>
      <c r="O32" s="54">
        <f t="shared" si="18"/>
        <v>0</v>
      </c>
      <c r="P32" s="54">
        <f t="shared" si="18"/>
        <v>0</v>
      </c>
      <c r="U32" s="110"/>
      <c r="V32" s="116" t="s">
        <v>93</v>
      </c>
      <c r="W32" s="117"/>
      <c r="X32" s="117"/>
      <c r="Y32" s="118"/>
      <c r="Z32" s="110"/>
      <c r="AB32" s="167" t="s">
        <v>93</v>
      </c>
      <c r="AC32" s="159"/>
      <c r="AD32" s="159"/>
      <c r="AE32" s="160"/>
    </row>
    <row r="33" spans="1:31" x14ac:dyDescent="0.25">
      <c r="A33" s="110"/>
      <c r="B33" s="110"/>
      <c r="C33" s="119">
        <f>SUM(C27:C32)</f>
        <v>0</v>
      </c>
      <c r="D33" s="119">
        <f>SUM(D27:D32)</f>
        <v>0</v>
      </c>
      <c r="E33" s="111"/>
      <c r="F33" s="110"/>
      <c r="H33" s="110"/>
      <c r="I33" s="110"/>
      <c r="J33" s="119">
        <f>SUM(J27:J32)</f>
        <v>0</v>
      </c>
      <c r="K33" s="119">
        <f>SUM(K27:K32)</f>
        <v>0</v>
      </c>
      <c r="L33" s="111"/>
      <c r="M33" s="110"/>
      <c r="O33" s="54">
        <f>SUM(O27:O32)</f>
        <v>0</v>
      </c>
      <c r="P33" s="54">
        <f>SUM(P27:P32)</f>
        <v>0</v>
      </c>
      <c r="U33" s="110"/>
      <c r="V33" s="110"/>
      <c r="W33" s="119">
        <f>SUM(W27:W32)</f>
        <v>0</v>
      </c>
      <c r="X33" s="119">
        <f>SUM(X27:X32)</f>
        <v>0</v>
      </c>
      <c r="Y33" s="111"/>
      <c r="Z33" s="110"/>
    </row>
    <row r="34" spans="1:31" ht="15.6" x14ac:dyDescent="0.3">
      <c r="A34" s="249" t="str">
        <f>A23</f>
        <v>2026 Thursday KCMS Volleyball Results</v>
      </c>
      <c r="B34" s="249"/>
      <c r="C34" s="249"/>
      <c r="D34" s="249"/>
      <c r="E34" s="249"/>
      <c r="F34" s="249"/>
      <c r="H34" s="250" t="str">
        <f>H23</f>
        <v>2026 Thursday KCMS Volleyball Standings</v>
      </c>
      <c r="I34" s="250"/>
      <c r="J34" s="250"/>
      <c r="K34" s="250"/>
      <c r="L34" s="250"/>
      <c r="M34" s="250"/>
      <c r="U34" s="250" t="str">
        <f>H34</f>
        <v>2026 Thursday KCMS Volleyball Standings</v>
      </c>
      <c r="V34" s="250"/>
      <c r="W34" s="250"/>
      <c r="X34" s="250"/>
      <c r="Y34" s="250"/>
      <c r="Z34" s="250"/>
      <c r="AB34" s="123" t="s">
        <v>130</v>
      </c>
    </row>
    <row r="35" spans="1:31" ht="14.4" x14ac:dyDescent="0.3">
      <c r="A35" s="110"/>
      <c r="B35" s="251">
        <f>B24+14</f>
        <v>46331</v>
      </c>
      <c r="C35" s="251"/>
      <c r="D35" s="251"/>
      <c r="E35" s="251"/>
      <c r="F35" s="110"/>
      <c r="H35" s="110"/>
      <c r="I35" s="252" t="str">
        <f>"after "&amp;TEXT(B35,"dd.mmm.yyyy")</f>
        <v>after 05.Nov.2026</v>
      </c>
      <c r="J35" s="252"/>
      <c r="K35" s="252"/>
      <c r="L35" s="252"/>
      <c r="M35" s="110"/>
      <c r="U35" s="110"/>
      <c r="V35" s="252" t="str">
        <f>I35</f>
        <v>after 05.Nov.2026</v>
      </c>
      <c r="W35" s="252"/>
      <c r="X35" s="252"/>
      <c r="Y35" s="252"/>
      <c r="Z35" s="110"/>
      <c r="AB35" s="123" t="s">
        <v>131</v>
      </c>
    </row>
    <row r="36" spans="1:31" ht="6" customHeight="1" x14ac:dyDescent="0.25">
      <c r="A36" s="110"/>
      <c r="B36" s="110"/>
      <c r="C36" s="110"/>
      <c r="D36" s="110"/>
      <c r="E36" s="111"/>
      <c r="F36" s="110"/>
      <c r="H36" s="110"/>
      <c r="I36" s="110"/>
      <c r="J36" s="110"/>
      <c r="K36" s="110"/>
      <c r="L36" s="111"/>
      <c r="M36" s="110"/>
      <c r="U36" s="110"/>
      <c r="V36" s="110"/>
      <c r="W36" s="110"/>
      <c r="X36" s="110"/>
      <c r="Y36" s="111"/>
      <c r="Z36" s="110"/>
    </row>
    <row r="37" spans="1:31" ht="14.4" thickBot="1" x14ac:dyDescent="0.3">
      <c r="A37" s="110"/>
      <c r="B37" s="112" t="s">
        <v>43</v>
      </c>
      <c r="C37" s="113" t="s">
        <v>88</v>
      </c>
      <c r="D37" s="113" t="s">
        <v>89</v>
      </c>
      <c r="E37" s="114" t="str">
        <f>E26</f>
        <v>Average</v>
      </c>
      <c r="F37" s="110"/>
      <c r="H37" s="110"/>
      <c r="I37" s="112" t="s">
        <v>43</v>
      </c>
      <c r="J37" s="113" t="s">
        <v>88</v>
      </c>
      <c r="K37" s="113" t="s">
        <v>89</v>
      </c>
      <c r="L37" s="114" t="str">
        <f>L26</f>
        <v>Average</v>
      </c>
      <c r="M37" s="110"/>
      <c r="O37" s="115" t="s">
        <v>92</v>
      </c>
      <c r="P37" s="115" t="s">
        <v>92</v>
      </c>
      <c r="R37" s="54" t="s">
        <v>122</v>
      </c>
      <c r="S37" s="54" t="s">
        <v>123</v>
      </c>
      <c r="U37" s="110"/>
      <c r="V37" s="112" t="s">
        <v>43</v>
      </c>
      <c r="W37" s="113" t="s">
        <v>88</v>
      </c>
      <c r="X37" s="113" t="s">
        <v>89</v>
      </c>
      <c r="Y37" s="114" t="str">
        <f>Y26</f>
        <v>Average</v>
      </c>
      <c r="Z37" s="110"/>
      <c r="AB37" s="123" t="s">
        <v>129</v>
      </c>
    </row>
    <row r="38" spans="1:31" ht="13.8" x14ac:dyDescent="0.25">
      <c r="A38" s="110"/>
      <c r="B38" s="116" t="str">
        <f t="shared" ref="B38:B43" si="19">B27</f>
        <v>Mills</v>
      </c>
      <c r="C38" s="117"/>
      <c r="D38" s="117"/>
      <c r="E38" s="118" t="e">
        <f t="shared" ref="E38:E43" si="20">1000*C38/(C38+D38)</f>
        <v>#DIV/0!</v>
      </c>
      <c r="F38" s="110"/>
      <c r="H38" s="110"/>
      <c r="I38" s="116" t="str">
        <f t="shared" ref="I38:I43" si="21">I27</f>
        <v>Mills</v>
      </c>
      <c r="J38" s="117">
        <f t="shared" ref="J38:J43" si="22">J27+C38</f>
        <v>0</v>
      </c>
      <c r="K38" s="117">
        <f t="shared" ref="K38:K43" si="23">K27+D38</f>
        <v>0</v>
      </c>
      <c r="L38" s="118" t="e">
        <f t="shared" ref="L38:L43" si="24">1000*J38/(J38+K38)</f>
        <v>#DIV/0!</v>
      </c>
      <c r="M38" s="110"/>
      <c r="N38" s="54">
        <f t="shared" ref="N38:N43" si="25">SUM(J38:K38)</f>
        <v>0</v>
      </c>
      <c r="O38" s="54">
        <f t="shared" ref="O38:P43" si="26">J38-J27</f>
        <v>0</v>
      </c>
      <c r="P38" s="54">
        <f t="shared" si="26"/>
        <v>0</v>
      </c>
      <c r="U38" s="110"/>
      <c r="V38" s="116" t="s">
        <v>140</v>
      </c>
      <c r="W38" s="117"/>
      <c r="X38" s="117"/>
      <c r="Y38" s="118"/>
      <c r="Z38" s="110"/>
      <c r="AB38" s="165" t="s">
        <v>140</v>
      </c>
      <c r="AC38" s="156"/>
      <c r="AD38" s="156"/>
      <c r="AE38" s="157"/>
    </row>
    <row r="39" spans="1:31" ht="13.8" x14ac:dyDescent="0.25">
      <c r="A39" s="110"/>
      <c r="B39" s="116" t="str">
        <f t="shared" si="19"/>
        <v>Woolley 5D</v>
      </c>
      <c r="C39" s="117"/>
      <c r="D39" s="117"/>
      <c r="E39" s="118" t="e">
        <f t="shared" si="20"/>
        <v>#DIV/0!</v>
      </c>
      <c r="F39" s="110"/>
      <c r="H39" s="110"/>
      <c r="I39" s="116" t="str">
        <f t="shared" si="21"/>
        <v>Woolley 5D</v>
      </c>
      <c r="J39" s="117">
        <f t="shared" si="22"/>
        <v>0</v>
      </c>
      <c r="K39" s="117">
        <f t="shared" si="23"/>
        <v>0</v>
      </c>
      <c r="L39" s="118" t="e">
        <f t="shared" si="24"/>
        <v>#DIV/0!</v>
      </c>
      <c r="M39" s="110"/>
      <c r="N39" s="54">
        <f t="shared" si="25"/>
        <v>0</v>
      </c>
      <c r="O39" s="54">
        <f t="shared" si="26"/>
        <v>0</v>
      </c>
      <c r="P39" s="54">
        <f t="shared" si="26"/>
        <v>0</v>
      </c>
      <c r="U39" s="110"/>
      <c r="V39" s="116" t="s">
        <v>138</v>
      </c>
      <c r="W39" s="117"/>
      <c r="X39" s="117"/>
      <c r="Y39" s="118"/>
      <c r="Z39" s="110"/>
      <c r="AB39" s="166" t="s">
        <v>138</v>
      </c>
      <c r="AE39" s="158"/>
    </row>
    <row r="40" spans="1:31" ht="13.8" x14ac:dyDescent="0.25">
      <c r="A40" s="110"/>
      <c r="B40" s="116" t="str">
        <f t="shared" si="19"/>
        <v>Earley Dinks</v>
      </c>
      <c r="C40" s="117"/>
      <c r="D40" s="117"/>
      <c r="E40" s="118" t="e">
        <f t="shared" si="20"/>
        <v>#DIV/0!</v>
      </c>
      <c r="F40" s="110"/>
      <c r="H40" s="110"/>
      <c r="I40" s="116" t="str">
        <f t="shared" si="21"/>
        <v>Earley Dinks</v>
      </c>
      <c r="J40" s="117">
        <f t="shared" si="22"/>
        <v>0</v>
      </c>
      <c r="K40" s="117">
        <f t="shared" si="23"/>
        <v>0</v>
      </c>
      <c r="L40" s="118" t="e">
        <f t="shared" si="24"/>
        <v>#DIV/0!</v>
      </c>
      <c r="M40" s="110"/>
      <c r="N40" s="54">
        <f t="shared" si="25"/>
        <v>0</v>
      </c>
      <c r="O40" s="54">
        <f t="shared" si="26"/>
        <v>0</v>
      </c>
      <c r="P40" s="54">
        <f t="shared" si="26"/>
        <v>0</v>
      </c>
      <c r="U40" s="110"/>
      <c r="V40" s="116" t="s">
        <v>139</v>
      </c>
      <c r="W40" s="117"/>
      <c r="X40" s="117"/>
      <c r="Y40" s="118"/>
      <c r="Z40" s="110"/>
      <c r="AB40" s="166" t="s">
        <v>139</v>
      </c>
      <c r="AE40" s="158"/>
    </row>
    <row r="41" spans="1:31" ht="13.8" x14ac:dyDescent="0.25">
      <c r="A41" s="110"/>
      <c r="B41" s="116" t="str">
        <f t="shared" si="19"/>
        <v>Irvine Volleyllamas</v>
      </c>
      <c r="C41" s="117"/>
      <c r="D41" s="117"/>
      <c r="E41" s="118" t="e">
        <f t="shared" si="20"/>
        <v>#DIV/0!</v>
      </c>
      <c r="F41" s="110"/>
      <c r="H41" s="110"/>
      <c r="I41" s="116" t="str">
        <f t="shared" si="21"/>
        <v>Irvine VolleyLlamas</v>
      </c>
      <c r="J41" s="117">
        <f t="shared" si="22"/>
        <v>0</v>
      </c>
      <c r="K41" s="117">
        <f t="shared" si="23"/>
        <v>0</v>
      </c>
      <c r="L41" s="118" t="e">
        <f t="shared" si="24"/>
        <v>#DIV/0!</v>
      </c>
      <c r="M41" s="110"/>
      <c r="N41" s="54">
        <f t="shared" si="25"/>
        <v>0</v>
      </c>
      <c r="O41" s="54">
        <f t="shared" si="26"/>
        <v>0</v>
      </c>
      <c r="P41" s="54">
        <f t="shared" si="26"/>
        <v>0</v>
      </c>
      <c r="U41" s="110"/>
      <c r="V41" s="116" t="s">
        <v>5</v>
      </c>
      <c r="W41" s="117"/>
      <c r="X41" s="117"/>
      <c r="Y41" s="118"/>
      <c r="Z41" s="110"/>
      <c r="AB41" s="166" t="s">
        <v>5</v>
      </c>
      <c r="AE41" s="158"/>
    </row>
    <row r="42" spans="1:31" ht="13.8" x14ac:dyDescent="0.25">
      <c r="A42" s="110"/>
      <c r="B42" s="116" t="str">
        <f t="shared" si="19"/>
        <v>Michnick</v>
      </c>
      <c r="C42" s="117"/>
      <c r="D42" s="117"/>
      <c r="E42" s="118" t="e">
        <f t="shared" si="20"/>
        <v>#DIV/0!</v>
      </c>
      <c r="F42" s="110"/>
      <c r="H42" s="110"/>
      <c r="I42" s="116" t="str">
        <f t="shared" si="21"/>
        <v>Michnick</v>
      </c>
      <c r="J42" s="117">
        <f t="shared" si="22"/>
        <v>0</v>
      </c>
      <c r="K42" s="117">
        <f t="shared" si="23"/>
        <v>0</v>
      </c>
      <c r="L42" s="118" t="e">
        <f t="shared" si="24"/>
        <v>#DIV/0!</v>
      </c>
      <c r="M42" s="110"/>
      <c r="N42" s="54">
        <f t="shared" si="25"/>
        <v>0</v>
      </c>
      <c r="O42" s="54">
        <f t="shared" si="26"/>
        <v>0</v>
      </c>
      <c r="P42" s="54">
        <f t="shared" si="26"/>
        <v>0</v>
      </c>
      <c r="U42" s="110"/>
      <c r="V42" s="116" t="s">
        <v>204</v>
      </c>
      <c r="W42" s="117"/>
      <c r="X42" s="117"/>
      <c r="Y42" s="118"/>
      <c r="Z42" s="110"/>
      <c r="AB42" s="166" t="s">
        <v>204</v>
      </c>
      <c r="AE42" s="158"/>
    </row>
    <row r="43" spans="1:31" ht="14.4" thickBot="1" x14ac:dyDescent="0.3">
      <c r="A43" s="110"/>
      <c r="B43" s="116" t="str">
        <f t="shared" si="19"/>
        <v>Burke Stranger Things</v>
      </c>
      <c r="C43" s="117"/>
      <c r="D43" s="117"/>
      <c r="E43" s="118" t="e">
        <f t="shared" si="20"/>
        <v>#DIV/0!</v>
      </c>
      <c r="F43" s="110"/>
      <c r="H43" s="110"/>
      <c r="I43" s="116" t="str">
        <f t="shared" si="21"/>
        <v>Burke Stranger Things</v>
      </c>
      <c r="J43" s="117">
        <f t="shared" si="22"/>
        <v>0</v>
      </c>
      <c r="K43" s="117">
        <f t="shared" si="23"/>
        <v>0</v>
      </c>
      <c r="L43" s="118" t="e">
        <f t="shared" si="24"/>
        <v>#DIV/0!</v>
      </c>
      <c r="M43" s="110"/>
      <c r="N43" s="54">
        <f t="shared" si="25"/>
        <v>0</v>
      </c>
      <c r="O43" s="54">
        <f t="shared" si="26"/>
        <v>0</v>
      </c>
      <c r="P43" s="54">
        <f t="shared" si="26"/>
        <v>0</v>
      </c>
      <c r="U43" s="110"/>
      <c r="V43" s="116" t="s">
        <v>93</v>
      </c>
      <c r="W43" s="117"/>
      <c r="X43" s="117"/>
      <c r="Y43" s="118"/>
      <c r="Z43" s="110"/>
      <c r="AB43" s="167" t="s">
        <v>93</v>
      </c>
      <c r="AC43" s="159"/>
      <c r="AD43" s="159"/>
      <c r="AE43" s="160"/>
    </row>
    <row r="44" spans="1:31" x14ac:dyDescent="0.25">
      <c r="A44" s="110"/>
      <c r="B44" s="110"/>
      <c r="C44" s="119">
        <f>SUM(C38:C43)</f>
        <v>0</v>
      </c>
      <c r="D44" s="119">
        <f>SUM(D38:D43)</f>
        <v>0</v>
      </c>
      <c r="E44" s="111"/>
      <c r="F44" s="110"/>
      <c r="H44" s="110"/>
      <c r="I44" s="110"/>
      <c r="J44" s="119">
        <f>SUM(J38:J43)</f>
        <v>0</v>
      </c>
      <c r="K44" s="119">
        <f>SUM(K38:K43)</f>
        <v>0</v>
      </c>
      <c r="L44" s="111"/>
      <c r="M44" s="110"/>
      <c r="O44" s="54">
        <f>SUM(O38:O43)</f>
        <v>0</v>
      </c>
      <c r="P44" s="54">
        <f>SUM(P38:P43)</f>
        <v>0</v>
      </c>
      <c r="U44" s="110"/>
      <c r="V44" s="110"/>
      <c r="W44" s="119">
        <f>SUM(W38:W43)</f>
        <v>0</v>
      </c>
      <c r="X44" s="119">
        <f>SUM(X38:X43)</f>
        <v>0</v>
      </c>
      <c r="Y44" s="111"/>
      <c r="Z44" s="110"/>
    </row>
    <row r="45" spans="1:31" ht="15.6" x14ac:dyDescent="0.3">
      <c r="A45" s="249" t="str">
        <f>A34</f>
        <v>2026 Thursday KCMS Volleyball Results</v>
      </c>
      <c r="B45" s="249"/>
      <c r="C45" s="249"/>
      <c r="D45" s="249"/>
      <c r="E45" s="249"/>
      <c r="F45" s="249"/>
      <c r="H45" s="250" t="str">
        <f>H34</f>
        <v>2026 Thursday KCMS Volleyball Standings</v>
      </c>
      <c r="I45" s="250"/>
      <c r="J45" s="250"/>
      <c r="K45" s="250"/>
      <c r="L45" s="250"/>
      <c r="M45" s="250"/>
      <c r="U45" s="250" t="str">
        <f>H45</f>
        <v>2026 Thursday KCMS Volleyball Standings</v>
      </c>
      <c r="V45" s="250"/>
      <c r="W45" s="250"/>
      <c r="X45" s="250"/>
      <c r="Y45" s="250"/>
      <c r="Z45" s="250"/>
      <c r="AB45" s="123" t="s">
        <v>130</v>
      </c>
    </row>
    <row r="46" spans="1:31" ht="14.4" x14ac:dyDescent="0.3">
      <c r="A46" s="110"/>
      <c r="B46" s="251">
        <f>B35+7</f>
        <v>46338</v>
      </c>
      <c r="C46" s="251"/>
      <c r="D46" s="251"/>
      <c r="E46" s="251"/>
      <c r="F46" s="110"/>
      <c r="H46" s="110"/>
      <c r="I46" s="252" t="str">
        <f>"after "&amp;TEXT(B46,"dd.mmm.yyyy")</f>
        <v>after 12.Nov.2026</v>
      </c>
      <c r="J46" s="252"/>
      <c r="K46" s="252"/>
      <c r="L46" s="252"/>
      <c r="M46" s="110"/>
      <c r="U46" s="110"/>
      <c r="V46" s="252" t="str">
        <f>I46</f>
        <v>after 12.Nov.2026</v>
      </c>
      <c r="W46" s="252"/>
      <c r="X46" s="252"/>
      <c r="Y46" s="252"/>
      <c r="Z46" s="110"/>
      <c r="AB46" s="123" t="s">
        <v>131</v>
      </c>
    </row>
    <row r="47" spans="1:31" ht="6" customHeight="1" x14ac:dyDescent="0.25">
      <c r="A47" s="110"/>
      <c r="B47" s="110"/>
      <c r="C47" s="110"/>
      <c r="D47" s="110"/>
      <c r="E47" s="111"/>
      <c r="F47" s="110"/>
      <c r="H47" s="110"/>
      <c r="I47" s="110"/>
      <c r="J47" s="110"/>
      <c r="K47" s="110"/>
      <c r="L47" s="111"/>
      <c r="M47" s="110"/>
      <c r="U47" s="110"/>
      <c r="V47" s="110"/>
      <c r="W47" s="110"/>
      <c r="X47" s="110"/>
      <c r="Y47" s="111"/>
      <c r="Z47" s="110"/>
    </row>
    <row r="48" spans="1:31" ht="14.4" thickBot="1" x14ac:dyDescent="0.3">
      <c r="A48" s="110"/>
      <c r="B48" s="112" t="s">
        <v>43</v>
      </c>
      <c r="C48" s="113" t="s">
        <v>88</v>
      </c>
      <c r="D48" s="113" t="s">
        <v>89</v>
      </c>
      <c r="E48" s="114" t="str">
        <f>E37</f>
        <v>Average</v>
      </c>
      <c r="F48" s="110"/>
      <c r="H48" s="110"/>
      <c r="I48" s="112" t="s">
        <v>43</v>
      </c>
      <c r="J48" s="113" t="s">
        <v>88</v>
      </c>
      <c r="K48" s="113" t="s">
        <v>89</v>
      </c>
      <c r="L48" s="114" t="str">
        <f>L37</f>
        <v>Average</v>
      </c>
      <c r="M48" s="110"/>
      <c r="O48" s="115" t="s">
        <v>92</v>
      </c>
      <c r="P48" s="115" t="s">
        <v>92</v>
      </c>
      <c r="R48" s="54" t="s">
        <v>122</v>
      </c>
      <c r="S48" s="54" t="s">
        <v>123</v>
      </c>
      <c r="U48" s="110"/>
      <c r="V48" s="112" t="s">
        <v>43</v>
      </c>
      <c r="W48" s="113" t="s">
        <v>88</v>
      </c>
      <c r="X48" s="113" t="s">
        <v>89</v>
      </c>
      <c r="Y48" s="114" t="str">
        <f>Y37</f>
        <v>Average</v>
      </c>
      <c r="Z48" s="110"/>
      <c r="AB48" s="123" t="s">
        <v>129</v>
      </c>
    </row>
    <row r="49" spans="1:34" ht="13.8" x14ac:dyDescent="0.25">
      <c r="A49" s="110"/>
      <c r="B49" s="116" t="str">
        <f t="shared" ref="B49:B54" si="27">B38</f>
        <v>Mills</v>
      </c>
      <c r="C49" s="117"/>
      <c r="D49" s="117"/>
      <c r="E49" s="118" t="e">
        <f t="shared" ref="E49:E54" si="28">1000*C49/(C49+D49)</f>
        <v>#DIV/0!</v>
      </c>
      <c r="F49" s="110"/>
      <c r="H49" s="110"/>
      <c r="I49" s="116" t="str">
        <f t="shared" ref="I49:I54" si="29">I38</f>
        <v>Mills</v>
      </c>
      <c r="J49" s="117">
        <f t="shared" ref="J49:J54" si="30">J38+C49</f>
        <v>0</v>
      </c>
      <c r="K49" s="117">
        <f t="shared" ref="K49:K54" si="31">K38+D49</f>
        <v>0</v>
      </c>
      <c r="L49" s="118" t="e">
        <f t="shared" ref="L49:L54" si="32">1000*J49/(J49+K49)</f>
        <v>#DIV/0!</v>
      </c>
      <c r="M49" s="110"/>
      <c r="N49" s="54">
        <f t="shared" ref="N49:N54" si="33">SUM(J49:K49)</f>
        <v>0</v>
      </c>
      <c r="O49" s="54">
        <f t="shared" ref="O49:P54" si="34">J49-J38</f>
        <v>0</v>
      </c>
      <c r="P49" s="54">
        <f t="shared" si="34"/>
        <v>0</v>
      </c>
      <c r="U49" s="110"/>
      <c r="V49" s="116" t="s">
        <v>140</v>
      </c>
      <c r="W49" s="117"/>
      <c r="X49" s="117"/>
      <c r="Y49" s="118"/>
      <c r="Z49" s="110"/>
      <c r="AB49" s="165" t="s">
        <v>140</v>
      </c>
      <c r="AC49" s="156"/>
      <c r="AD49" s="156"/>
      <c r="AE49" s="157"/>
      <c r="AH49" s="83"/>
    </row>
    <row r="50" spans="1:34" ht="13.8" x14ac:dyDescent="0.25">
      <c r="A50" s="110"/>
      <c r="B50" s="116" t="str">
        <f t="shared" si="27"/>
        <v>Woolley 5D</v>
      </c>
      <c r="C50" s="117"/>
      <c r="D50" s="117"/>
      <c r="E50" s="118" t="e">
        <f t="shared" si="28"/>
        <v>#DIV/0!</v>
      </c>
      <c r="F50" s="110"/>
      <c r="H50" s="110"/>
      <c r="I50" s="116" t="str">
        <f t="shared" si="29"/>
        <v>Woolley 5D</v>
      </c>
      <c r="J50" s="117">
        <f t="shared" si="30"/>
        <v>0</v>
      </c>
      <c r="K50" s="117">
        <f t="shared" si="31"/>
        <v>0</v>
      </c>
      <c r="L50" s="118" t="e">
        <f t="shared" si="32"/>
        <v>#DIV/0!</v>
      </c>
      <c r="M50" s="110"/>
      <c r="N50" s="54">
        <f t="shared" si="33"/>
        <v>0</v>
      </c>
      <c r="O50" s="54">
        <f t="shared" si="34"/>
        <v>0</v>
      </c>
      <c r="P50" s="54">
        <f t="shared" si="34"/>
        <v>0</v>
      </c>
      <c r="U50" s="110"/>
      <c r="V50" s="116" t="s">
        <v>138</v>
      </c>
      <c r="W50" s="117"/>
      <c r="X50" s="117"/>
      <c r="Y50" s="118"/>
      <c r="Z50" s="110"/>
      <c r="AB50" s="166" t="s">
        <v>138</v>
      </c>
      <c r="AE50" s="158"/>
      <c r="AH50" s="83"/>
    </row>
    <row r="51" spans="1:34" ht="13.8" x14ac:dyDescent="0.25">
      <c r="A51" s="110"/>
      <c r="B51" s="116" t="str">
        <f t="shared" si="27"/>
        <v>Earley Dinks</v>
      </c>
      <c r="C51" s="117"/>
      <c r="D51" s="117"/>
      <c r="E51" s="118" t="e">
        <f t="shared" si="28"/>
        <v>#DIV/0!</v>
      </c>
      <c r="F51" s="110"/>
      <c r="H51" s="110"/>
      <c r="I51" s="116" t="str">
        <f t="shared" si="29"/>
        <v>Earley Dinks</v>
      </c>
      <c r="J51" s="117">
        <f t="shared" si="30"/>
        <v>0</v>
      </c>
      <c r="K51" s="117">
        <f t="shared" si="31"/>
        <v>0</v>
      </c>
      <c r="L51" s="118" t="e">
        <f t="shared" si="32"/>
        <v>#DIV/0!</v>
      </c>
      <c r="M51" s="110"/>
      <c r="N51" s="54">
        <f t="shared" si="33"/>
        <v>0</v>
      </c>
      <c r="O51" s="54">
        <f t="shared" si="34"/>
        <v>0</v>
      </c>
      <c r="P51" s="54">
        <f t="shared" si="34"/>
        <v>0</v>
      </c>
      <c r="U51" s="110"/>
      <c r="V51" s="116" t="s">
        <v>139</v>
      </c>
      <c r="W51" s="117"/>
      <c r="X51" s="117"/>
      <c r="Y51" s="118"/>
      <c r="Z51" s="110"/>
      <c r="AB51" s="166" t="s">
        <v>139</v>
      </c>
      <c r="AE51" s="158"/>
      <c r="AH51" s="83"/>
    </row>
    <row r="52" spans="1:34" ht="13.8" x14ac:dyDescent="0.25">
      <c r="A52" s="110"/>
      <c r="B52" s="116" t="str">
        <f t="shared" si="27"/>
        <v>Irvine Volleyllamas</v>
      </c>
      <c r="C52" s="117"/>
      <c r="D52" s="117"/>
      <c r="E52" s="118" t="e">
        <f t="shared" si="28"/>
        <v>#DIV/0!</v>
      </c>
      <c r="F52" s="110"/>
      <c r="H52" s="110"/>
      <c r="I52" s="116" t="str">
        <f t="shared" si="29"/>
        <v>Irvine VolleyLlamas</v>
      </c>
      <c r="J52" s="117">
        <f t="shared" si="30"/>
        <v>0</v>
      </c>
      <c r="K52" s="117">
        <f t="shared" si="31"/>
        <v>0</v>
      </c>
      <c r="L52" s="118" t="e">
        <f t="shared" si="32"/>
        <v>#DIV/0!</v>
      </c>
      <c r="M52" s="110"/>
      <c r="N52" s="54">
        <f t="shared" si="33"/>
        <v>0</v>
      </c>
      <c r="O52" s="54">
        <f t="shared" si="34"/>
        <v>0</v>
      </c>
      <c r="P52" s="54">
        <f t="shared" si="34"/>
        <v>0</v>
      </c>
      <c r="U52" s="110"/>
      <c r="V52" s="116" t="s">
        <v>204</v>
      </c>
      <c r="W52" s="117"/>
      <c r="X52" s="117"/>
      <c r="Y52" s="118"/>
      <c r="Z52" s="110"/>
      <c r="AB52" s="166" t="s">
        <v>204</v>
      </c>
      <c r="AE52" s="158"/>
      <c r="AH52" s="83"/>
    </row>
    <row r="53" spans="1:34" ht="13.8" x14ac:dyDescent="0.25">
      <c r="A53" s="110"/>
      <c r="B53" s="116" t="str">
        <f t="shared" si="27"/>
        <v>Michnick</v>
      </c>
      <c r="C53" s="117"/>
      <c r="D53" s="117"/>
      <c r="E53" s="118" t="e">
        <f>1000*C53/(C53+D53)</f>
        <v>#DIV/0!</v>
      </c>
      <c r="F53" s="110"/>
      <c r="H53" s="110"/>
      <c r="I53" s="116" t="str">
        <f t="shared" si="29"/>
        <v>Michnick</v>
      </c>
      <c r="J53" s="117">
        <f t="shared" si="30"/>
        <v>0</v>
      </c>
      <c r="K53" s="117">
        <f t="shared" si="31"/>
        <v>0</v>
      </c>
      <c r="L53" s="118" t="e">
        <f>1000*J53/(J53+K53)</f>
        <v>#DIV/0!</v>
      </c>
      <c r="M53" s="110"/>
      <c r="N53" s="54">
        <f t="shared" si="33"/>
        <v>0</v>
      </c>
      <c r="O53" s="54">
        <f t="shared" si="34"/>
        <v>0</v>
      </c>
      <c r="P53" s="54">
        <f t="shared" si="34"/>
        <v>0</v>
      </c>
      <c r="U53" s="110"/>
      <c r="V53" s="116" t="s">
        <v>5</v>
      </c>
      <c r="W53" s="117"/>
      <c r="X53" s="117"/>
      <c r="Y53" s="118"/>
      <c r="Z53" s="110"/>
      <c r="AB53" s="166" t="s">
        <v>5</v>
      </c>
      <c r="AE53" s="158"/>
      <c r="AH53" s="83"/>
    </row>
    <row r="54" spans="1:34" ht="14.4" thickBot="1" x14ac:dyDescent="0.3">
      <c r="A54" s="110"/>
      <c r="B54" s="116" t="str">
        <f t="shared" si="27"/>
        <v>Burke Stranger Things</v>
      </c>
      <c r="C54" s="117"/>
      <c r="D54" s="117"/>
      <c r="E54" s="118" t="e">
        <f t="shared" si="28"/>
        <v>#DIV/0!</v>
      </c>
      <c r="F54" s="110"/>
      <c r="H54" s="110"/>
      <c r="I54" s="116" t="str">
        <f t="shared" si="29"/>
        <v>Burke Stranger Things</v>
      </c>
      <c r="J54" s="117">
        <f t="shared" si="30"/>
        <v>0</v>
      </c>
      <c r="K54" s="117">
        <f t="shared" si="31"/>
        <v>0</v>
      </c>
      <c r="L54" s="118" t="e">
        <f t="shared" si="32"/>
        <v>#DIV/0!</v>
      </c>
      <c r="M54" s="110"/>
      <c r="N54" s="54">
        <f t="shared" si="33"/>
        <v>0</v>
      </c>
      <c r="O54" s="54">
        <f t="shared" si="34"/>
        <v>0</v>
      </c>
      <c r="P54" s="54">
        <f t="shared" si="34"/>
        <v>0</v>
      </c>
      <c r="U54" s="110"/>
      <c r="V54" s="116" t="s">
        <v>93</v>
      </c>
      <c r="W54" s="117"/>
      <c r="X54" s="117"/>
      <c r="Y54" s="118"/>
      <c r="Z54" s="110"/>
      <c r="AB54" s="167" t="s">
        <v>93</v>
      </c>
      <c r="AC54" s="159"/>
      <c r="AD54" s="159"/>
      <c r="AE54" s="160"/>
      <c r="AH54" s="83"/>
    </row>
    <row r="55" spans="1:34" x14ac:dyDescent="0.25">
      <c r="A55" s="110"/>
      <c r="B55" s="110"/>
      <c r="C55" s="120">
        <f>SUM(C49:C54)</f>
        <v>0</v>
      </c>
      <c r="D55" s="120">
        <f>SUM(D49:D54)</f>
        <v>0</v>
      </c>
      <c r="E55" s="111"/>
      <c r="F55" s="110"/>
      <c r="H55" s="110"/>
      <c r="I55" s="110"/>
      <c r="J55" s="119">
        <f>SUM(J49:J54)</f>
        <v>0</v>
      </c>
      <c r="K55" s="119">
        <f>SUM(K49:K54)</f>
        <v>0</v>
      </c>
      <c r="L55" s="111"/>
      <c r="M55" s="110"/>
      <c r="O55" s="54">
        <f>SUM(O49:O54)</f>
        <v>0</v>
      </c>
      <c r="P55" s="54">
        <f>SUM(P49:P54)</f>
        <v>0</v>
      </c>
      <c r="U55" s="110"/>
      <c r="V55" s="110"/>
      <c r="W55" s="119">
        <f>SUM(W49:W54)</f>
        <v>0</v>
      </c>
      <c r="X55" s="119">
        <f>SUM(X49:X54)</f>
        <v>0</v>
      </c>
      <c r="Y55" s="111"/>
      <c r="Z55" s="110"/>
      <c r="AG55" s="54"/>
    </row>
    <row r="56" spans="1:34" ht="15.6" x14ac:dyDescent="0.3">
      <c r="A56" s="249" t="str">
        <f>A45</f>
        <v>2026 Thursday KCMS Volleyball Results</v>
      </c>
      <c r="B56" s="249"/>
      <c r="C56" s="249"/>
      <c r="D56" s="249"/>
      <c r="E56" s="249"/>
      <c r="F56" s="249"/>
      <c r="H56" s="250" t="str">
        <f>H45</f>
        <v>2026 Thursday KCMS Volleyball Standings</v>
      </c>
      <c r="I56" s="250"/>
      <c r="J56" s="250"/>
      <c r="K56" s="250"/>
      <c r="L56" s="250"/>
      <c r="M56" s="250"/>
      <c r="U56" s="250" t="str">
        <f>H56</f>
        <v>2026 Thursday KCMS Volleyball Standings</v>
      </c>
      <c r="V56" s="250"/>
      <c r="W56" s="250"/>
      <c r="X56" s="250"/>
      <c r="Y56" s="250"/>
      <c r="Z56" s="250"/>
      <c r="AB56" s="123" t="s">
        <v>130</v>
      </c>
    </row>
    <row r="57" spans="1:34" ht="14.4" x14ac:dyDescent="0.3">
      <c r="A57" s="110"/>
      <c r="B57" s="251">
        <f>B46+7</f>
        <v>46345</v>
      </c>
      <c r="C57" s="251"/>
      <c r="D57" s="251"/>
      <c r="E57" s="251"/>
      <c r="F57" s="110"/>
      <c r="H57" s="110"/>
      <c r="I57" s="252" t="str">
        <f>"after "&amp;TEXT(B57,"dd.mmm.yyyy")</f>
        <v>after 19.Nov.2026</v>
      </c>
      <c r="J57" s="252"/>
      <c r="K57" s="252"/>
      <c r="L57" s="252"/>
      <c r="M57" s="110"/>
      <c r="U57" s="110"/>
      <c r="V57" s="252" t="str">
        <f>I57</f>
        <v>after 19.Nov.2026</v>
      </c>
      <c r="W57" s="252"/>
      <c r="X57" s="252"/>
      <c r="Y57" s="252"/>
      <c r="Z57" s="110"/>
      <c r="AB57" s="123" t="s">
        <v>131</v>
      </c>
    </row>
    <row r="58" spans="1:34" ht="6" customHeight="1" x14ac:dyDescent="0.25">
      <c r="A58" s="110"/>
      <c r="B58" s="110"/>
      <c r="C58" s="110"/>
      <c r="D58" s="110"/>
      <c r="E58" s="111"/>
      <c r="F58" s="110"/>
      <c r="H58" s="110"/>
      <c r="I58" s="110"/>
      <c r="J58" s="110"/>
      <c r="K58" s="110"/>
      <c r="L58" s="111"/>
      <c r="M58" s="110"/>
      <c r="U58" s="110"/>
      <c r="V58" s="110"/>
      <c r="W58" s="110"/>
      <c r="X58" s="110"/>
      <c r="Y58" s="111"/>
      <c r="Z58" s="110"/>
    </row>
    <row r="59" spans="1:34" ht="14.4" thickBot="1" x14ac:dyDescent="0.3">
      <c r="A59" s="110"/>
      <c r="B59" s="112" t="s">
        <v>43</v>
      </c>
      <c r="C59" s="113" t="s">
        <v>88</v>
      </c>
      <c r="D59" s="113" t="s">
        <v>89</v>
      </c>
      <c r="E59" s="114" t="str">
        <f>E48</f>
        <v>Average</v>
      </c>
      <c r="F59" s="110"/>
      <c r="H59" s="110"/>
      <c r="I59" s="112" t="s">
        <v>43</v>
      </c>
      <c r="J59" s="113" t="s">
        <v>88</v>
      </c>
      <c r="K59" s="113" t="s">
        <v>89</v>
      </c>
      <c r="L59" s="114" t="str">
        <f>L48</f>
        <v>Average</v>
      </c>
      <c r="M59" s="110"/>
      <c r="O59" s="115" t="s">
        <v>92</v>
      </c>
      <c r="P59" s="115" t="s">
        <v>92</v>
      </c>
      <c r="R59" s="54" t="s">
        <v>122</v>
      </c>
      <c r="S59" s="54" t="s">
        <v>123</v>
      </c>
      <c r="U59" s="110"/>
      <c r="V59" s="112" t="s">
        <v>43</v>
      </c>
      <c r="W59" s="113" t="s">
        <v>88</v>
      </c>
      <c r="X59" s="113" t="s">
        <v>89</v>
      </c>
      <c r="Y59" s="114" t="str">
        <f>Y48</f>
        <v>Average</v>
      </c>
      <c r="Z59" s="110"/>
      <c r="AB59" s="123" t="s">
        <v>129</v>
      </c>
      <c r="AG59" s="123"/>
    </row>
    <row r="60" spans="1:34" ht="13.8" x14ac:dyDescent="0.25">
      <c r="A60" s="110"/>
      <c r="B60" s="116" t="str">
        <f t="shared" ref="B60:B65" si="35">B49</f>
        <v>Mills</v>
      </c>
      <c r="C60" s="117"/>
      <c r="D60" s="117"/>
      <c r="E60" s="118" t="e">
        <f t="shared" ref="E60:E65" si="36">1000*C60/(C60+D60)</f>
        <v>#DIV/0!</v>
      </c>
      <c r="F60" s="110"/>
      <c r="H60" s="110"/>
      <c r="I60" s="116" t="str">
        <f t="shared" ref="I60:I65" si="37">I49</f>
        <v>Mills</v>
      </c>
      <c r="J60" s="117">
        <f t="shared" ref="J60:J65" si="38">J49+C60</f>
        <v>0</v>
      </c>
      <c r="K60" s="117">
        <f t="shared" ref="K60:K65" si="39">K49+D60</f>
        <v>0</v>
      </c>
      <c r="L60" s="118" t="e">
        <f t="shared" ref="L60:L65" si="40">1000*J60/(J60+K60)</f>
        <v>#DIV/0!</v>
      </c>
      <c r="M60" s="110"/>
      <c r="N60" s="54">
        <f t="shared" ref="N60:N65" si="41">SUM(J60:K60)</f>
        <v>0</v>
      </c>
      <c r="O60" s="54">
        <f t="shared" ref="O60:P65" si="42">J60-J49</f>
        <v>0</v>
      </c>
      <c r="P60" s="54">
        <f t="shared" si="42"/>
        <v>0</v>
      </c>
      <c r="U60" s="110"/>
      <c r="V60" s="116" t="s">
        <v>140</v>
      </c>
      <c r="W60" s="117"/>
      <c r="X60" s="117"/>
      <c r="Y60" s="118"/>
      <c r="Z60" s="110"/>
      <c r="AB60" s="165" t="s">
        <v>140</v>
      </c>
      <c r="AC60" s="156"/>
      <c r="AD60" s="156"/>
      <c r="AE60" s="157"/>
    </row>
    <row r="61" spans="1:34" ht="13.8" x14ac:dyDescent="0.25">
      <c r="A61" s="110"/>
      <c r="B61" s="116" t="str">
        <f t="shared" si="35"/>
        <v>Woolley 5D</v>
      </c>
      <c r="C61" s="117"/>
      <c r="D61" s="117"/>
      <c r="E61" s="118" t="e">
        <f t="shared" si="36"/>
        <v>#DIV/0!</v>
      </c>
      <c r="F61" s="110"/>
      <c r="H61" s="110"/>
      <c r="I61" s="116" t="str">
        <f t="shared" si="37"/>
        <v>Woolley 5D</v>
      </c>
      <c r="J61" s="117">
        <f t="shared" si="38"/>
        <v>0</v>
      </c>
      <c r="K61" s="117">
        <f t="shared" si="39"/>
        <v>0</v>
      </c>
      <c r="L61" s="118" t="e">
        <f t="shared" si="40"/>
        <v>#DIV/0!</v>
      </c>
      <c r="M61" s="110"/>
      <c r="N61" s="54">
        <f t="shared" si="41"/>
        <v>0</v>
      </c>
      <c r="O61" s="54">
        <f t="shared" si="42"/>
        <v>0</v>
      </c>
      <c r="P61" s="54">
        <f t="shared" si="42"/>
        <v>0</v>
      </c>
      <c r="U61" s="110"/>
      <c r="V61" s="116" t="s">
        <v>138</v>
      </c>
      <c r="W61" s="117"/>
      <c r="X61" s="117"/>
      <c r="Y61" s="118"/>
      <c r="Z61" s="110"/>
      <c r="AB61" s="166" t="s">
        <v>138</v>
      </c>
      <c r="AE61" s="158"/>
    </row>
    <row r="62" spans="1:34" ht="13.8" x14ac:dyDescent="0.25">
      <c r="A62" s="110"/>
      <c r="B62" s="116" t="str">
        <f t="shared" si="35"/>
        <v>Earley Dinks</v>
      </c>
      <c r="C62" s="117"/>
      <c r="D62" s="117"/>
      <c r="E62" s="118" t="e">
        <f t="shared" si="36"/>
        <v>#DIV/0!</v>
      </c>
      <c r="F62" s="110"/>
      <c r="H62" s="110"/>
      <c r="I62" s="116" t="str">
        <f t="shared" si="37"/>
        <v>Earley Dinks</v>
      </c>
      <c r="J62" s="117">
        <f t="shared" si="38"/>
        <v>0</v>
      </c>
      <c r="K62" s="117">
        <f t="shared" si="39"/>
        <v>0</v>
      </c>
      <c r="L62" s="118" t="e">
        <f t="shared" si="40"/>
        <v>#DIV/0!</v>
      </c>
      <c r="M62" s="110"/>
      <c r="N62" s="54">
        <f t="shared" si="41"/>
        <v>0</v>
      </c>
      <c r="O62" s="54">
        <f t="shared" si="42"/>
        <v>0</v>
      </c>
      <c r="P62" s="54">
        <f t="shared" si="42"/>
        <v>0</v>
      </c>
      <c r="U62" s="110"/>
      <c r="V62" s="116" t="s">
        <v>139</v>
      </c>
      <c r="W62" s="117"/>
      <c r="X62" s="117"/>
      <c r="Y62" s="118"/>
      <c r="Z62" s="110"/>
      <c r="AB62" s="166" t="s">
        <v>139</v>
      </c>
      <c r="AE62" s="158"/>
    </row>
    <row r="63" spans="1:34" ht="13.8" x14ac:dyDescent="0.25">
      <c r="A63" s="110"/>
      <c r="B63" s="116" t="str">
        <f t="shared" si="35"/>
        <v>Irvine Volleyllamas</v>
      </c>
      <c r="C63" s="117"/>
      <c r="D63" s="117"/>
      <c r="E63" s="118" t="e">
        <f t="shared" si="36"/>
        <v>#DIV/0!</v>
      </c>
      <c r="F63" s="110"/>
      <c r="H63" s="110"/>
      <c r="I63" s="116" t="str">
        <f t="shared" si="37"/>
        <v>Irvine VolleyLlamas</v>
      </c>
      <c r="J63" s="117">
        <f t="shared" si="38"/>
        <v>0</v>
      </c>
      <c r="K63" s="117">
        <f t="shared" si="39"/>
        <v>0</v>
      </c>
      <c r="L63" s="118" t="e">
        <f t="shared" si="40"/>
        <v>#DIV/0!</v>
      </c>
      <c r="M63" s="110"/>
      <c r="N63" s="54">
        <f t="shared" si="41"/>
        <v>0</v>
      </c>
      <c r="O63" s="54">
        <f t="shared" si="42"/>
        <v>0</v>
      </c>
      <c r="P63" s="54">
        <f t="shared" si="42"/>
        <v>0</v>
      </c>
      <c r="U63" s="110"/>
      <c r="V63" s="116" t="s">
        <v>5</v>
      </c>
      <c r="W63" s="117"/>
      <c r="X63" s="117"/>
      <c r="Y63" s="118"/>
      <c r="Z63" s="110"/>
      <c r="AB63" s="166" t="s">
        <v>5</v>
      </c>
      <c r="AE63" s="158"/>
    </row>
    <row r="64" spans="1:34" ht="13.8" x14ac:dyDescent="0.25">
      <c r="A64" s="110"/>
      <c r="B64" s="116" t="str">
        <f t="shared" si="35"/>
        <v>Michnick</v>
      </c>
      <c r="C64" s="117"/>
      <c r="D64" s="117"/>
      <c r="E64" s="118" t="e">
        <f t="shared" si="36"/>
        <v>#DIV/0!</v>
      </c>
      <c r="F64" s="110"/>
      <c r="H64" s="110"/>
      <c r="I64" s="116" t="str">
        <f t="shared" si="37"/>
        <v>Michnick</v>
      </c>
      <c r="J64" s="117">
        <f t="shared" si="38"/>
        <v>0</v>
      </c>
      <c r="K64" s="117">
        <f t="shared" si="39"/>
        <v>0</v>
      </c>
      <c r="L64" s="118" t="e">
        <f t="shared" si="40"/>
        <v>#DIV/0!</v>
      </c>
      <c r="M64" s="110"/>
      <c r="N64" s="54">
        <f t="shared" si="41"/>
        <v>0</v>
      </c>
      <c r="O64" s="54">
        <f t="shared" si="42"/>
        <v>0</v>
      </c>
      <c r="P64" s="54">
        <f t="shared" si="42"/>
        <v>0</v>
      </c>
      <c r="U64" s="110"/>
      <c r="V64" s="116" t="s">
        <v>204</v>
      </c>
      <c r="W64" s="117"/>
      <c r="X64" s="117"/>
      <c r="Y64" s="118"/>
      <c r="Z64" s="110"/>
      <c r="AB64" s="166" t="s">
        <v>204</v>
      </c>
      <c r="AE64" s="158"/>
    </row>
    <row r="65" spans="1:33" ht="14.4" thickBot="1" x14ac:dyDescent="0.3">
      <c r="A65" s="110"/>
      <c r="B65" s="116" t="str">
        <f t="shared" si="35"/>
        <v>Burke Stranger Things</v>
      </c>
      <c r="C65" s="117"/>
      <c r="D65" s="117"/>
      <c r="E65" s="118" t="e">
        <f t="shared" si="36"/>
        <v>#DIV/0!</v>
      </c>
      <c r="F65" s="110"/>
      <c r="H65" s="110"/>
      <c r="I65" s="116" t="str">
        <f t="shared" si="37"/>
        <v>Burke Stranger Things</v>
      </c>
      <c r="J65" s="117">
        <f t="shared" si="38"/>
        <v>0</v>
      </c>
      <c r="K65" s="117">
        <f t="shared" si="39"/>
        <v>0</v>
      </c>
      <c r="L65" s="118" t="e">
        <f t="shared" si="40"/>
        <v>#DIV/0!</v>
      </c>
      <c r="M65" s="110"/>
      <c r="N65" s="54">
        <f t="shared" si="41"/>
        <v>0</v>
      </c>
      <c r="O65" s="54">
        <f t="shared" si="42"/>
        <v>0</v>
      </c>
      <c r="P65" s="54">
        <f t="shared" si="42"/>
        <v>0</v>
      </c>
      <c r="U65" s="110"/>
      <c r="V65" s="116" t="s">
        <v>93</v>
      </c>
      <c r="W65" s="117"/>
      <c r="X65" s="117"/>
      <c r="Y65" s="118"/>
      <c r="Z65" s="110"/>
      <c r="AB65" s="167" t="s">
        <v>93</v>
      </c>
      <c r="AC65" s="159"/>
      <c r="AD65" s="159"/>
      <c r="AE65" s="160"/>
    </row>
    <row r="66" spans="1:33" x14ac:dyDescent="0.25">
      <c r="A66" s="110"/>
      <c r="B66" s="110"/>
      <c r="C66" s="119">
        <f>SUM(C60:C65)</f>
        <v>0</v>
      </c>
      <c r="D66" s="119">
        <f>SUM(D60:D65)</f>
        <v>0</v>
      </c>
      <c r="E66" s="111"/>
      <c r="F66" s="110"/>
      <c r="H66" s="110"/>
      <c r="I66" s="110"/>
      <c r="J66" s="119">
        <f>SUM(J60:J65)</f>
        <v>0</v>
      </c>
      <c r="K66" s="119">
        <f>SUM(K60:K65)</f>
        <v>0</v>
      </c>
      <c r="L66" s="111"/>
      <c r="M66" s="110"/>
      <c r="O66" s="54">
        <f>SUM(O60:O65)</f>
        <v>0</v>
      </c>
      <c r="P66" s="54">
        <f>SUM(P60:P65)</f>
        <v>0</v>
      </c>
      <c r="U66" s="110"/>
      <c r="V66" s="110"/>
      <c r="W66" s="119">
        <f>SUM(W60:W65)</f>
        <v>0</v>
      </c>
      <c r="X66" s="119">
        <f>SUM(X60:X65)</f>
        <v>0</v>
      </c>
      <c r="Y66" s="111"/>
      <c r="Z66" s="110"/>
      <c r="AG66" s="54"/>
    </row>
    <row r="67" spans="1:33" ht="15.6" x14ac:dyDescent="0.3">
      <c r="A67" s="249" t="str">
        <f>A56</f>
        <v>2026 Thursday KCMS Volleyball Results</v>
      </c>
      <c r="B67" s="249"/>
      <c r="C67" s="249"/>
      <c r="D67" s="249"/>
      <c r="E67" s="249"/>
      <c r="F67" s="249"/>
      <c r="H67" s="250" t="str">
        <f>H56</f>
        <v>2026 Thursday KCMS Volleyball Standings</v>
      </c>
      <c r="I67" s="250"/>
      <c r="J67" s="250"/>
      <c r="K67" s="250"/>
      <c r="L67" s="250"/>
      <c r="M67" s="250"/>
      <c r="U67" s="250" t="str">
        <f>H67</f>
        <v>2026 Thursday KCMS Volleyball Standings</v>
      </c>
      <c r="V67" s="250"/>
      <c r="W67" s="250"/>
      <c r="X67" s="250"/>
      <c r="Y67" s="250"/>
      <c r="Z67" s="250"/>
      <c r="AB67" s="123" t="s">
        <v>130</v>
      </c>
    </row>
    <row r="68" spans="1:33" ht="14.4" x14ac:dyDescent="0.3">
      <c r="A68" s="110"/>
      <c r="B68" s="251">
        <f>B57+14</f>
        <v>46359</v>
      </c>
      <c r="C68" s="251"/>
      <c r="D68" s="251"/>
      <c r="E68" s="251"/>
      <c r="F68" s="110"/>
      <c r="H68" s="110"/>
      <c r="I68" s="252" t="str">
        <f>"after "&amp;TEXT(B68,"dd.mmm.yyyy")</f>
        <v>after 03.Dec.2026</v>
      </c>
      <c r="J68" s="252"/>
      <c r="K68" s="252"/>
      <c r="L68" s="252"/>
      <c r="M68" s="110"/>
      <c r="U68" s="110"/>
      <c r="V68" s="252" t="str">
        <f>I68</f>
        <v>after 03.Dec.2026</v>
      </c>
      <c r="W68" s="252"/>
      <c r="X68" s="252"/>
      <c r="Y68" s="252"/>
      <c r="Z68" s="110"/>
      <c r="AB68" s="123" t="s">
        <v>131</v>
      </c>
    </row>
    <row r="69" spans="1:33" ht="6" customHeight="1" x14ac:dyDescent="0.25">
      <c r="A69" s="110"/>
      <c r="B69" s="110"/>
      <c r="C69" s="110"/>
      <c r="D69" s="110"/>
      <c r="E69" s="111"/>
      <c r="F69" s="110"/>
      <c r="H69" s="110"/>
      <c r="I69" s="110"/>
      <c r="J69" s="110"/>
      <c r="K69" s="110"/>
      <c r="L69" s="111"/>
      <c r="M69" s="110"/>
      <c r="U69" s="110"/>
      <c r="V69" s="110"/>
      <c r="W69" s="110"/>
      <c r="X69" s="110"/>
      <c r="Y69" s="111"/>
      <c r="Z69" s="110"/>
    </row>
    <row r="70" spans="1:33" ht="14.4" thickBot="1" x14ac:dyDescent="0.3">
      <c r="A70" s="110"/>
      <c r="B70" s="112" t="s">
        <v>43</v>
      </c>
      <c r="C70" s="113" t="s">
        <v>88</v>
      </c>
      <c r="D70" s="113" t="s">
        <v>89</v>
      </c>
      <c r="E70" s="114" t="str">
        <f>E59</f>
        <v>Average</v>
      </c>
      <c r="F70" s="110"/>
      <c r="H70" s="110"/>
      <c r="I70" s="112" t="s">
        <v>43</v>
      </c>
      <c r="J70" s="113" t="s">
        <v>88</v>
      </c>
      <c r="K70" s="113" t="s">
        <v>89</v>
      </c>
      <c r="L70" s="114" t="str">
        <f>L59</f>
        <v>Average</v>
      </c>
      <c r="M70" s="110"/>
      <c r="O70" s="115" t="s">
        <v>92</v>
      </c>
      <c r="P70" s="115" t="s">
        <v>92</v>
      </c>
      <c r="R70" s="54" t="s">
        <v>122</v>
      </c>
      <c r="S70" s="54" t="s">
        <v>123</v>
      </c>
      <c r="U70" s="110"/>
      <c r="V70" s="112" t="s">
        <v>43</v>
      </c>
      <c r="W70" s="113" t="s">
        <v>88</v>
      </c>
      <c r="X70" s="113" t="s">
        <v>89</v>
      </c>
      <c r="Y70" s="114" t="str">
        <f>Y59</f>
        <v>Average</v>
      </c>
      <c r="Z70" s="110"/>
      <c r="AB70" s="123" t="s">
        <v>129</v>
      </c>
    </row>
    <row r="71" spans="1:33" ht="13.8" x14ac:dyDescent="0.25">
      <c r="A71" s="110"/>
      <c r="B71" s="116" t="str">
        <f t="shared" ref="B71:B76" si="43">B60</f>
        <v>Mills</v>
      </c>
      <c r="C71" s="117"/>
      <c r="D71" s="117"/>
      <c r="E71" s="118" t="e">
        <f t="shared" ref="E71:E76" si="44">1000*C71/(C71+D71)</f>
        <v>#DIV/0!</v>
      </c>
      <c r="F71" s="110"/>
      <c r="H71" s="110"/>
      <c r="I71" s="116" t="str">
        <f t="shared" ref="I71:I76" si="45">I60</f>
        <v>Mills</v>
      </c>
      <c r="J71" s="117">
        <f t="shared" ref="J71:J76" si="46">J60+C71</f>
        <v>0</v>
      </c>
      <c r="K71" s="117">
        <f t="shared" ref="K71:K76" si="47">K60+D71</f>
        <v>0</v>
      </c>
      <c r="L71" s="118" t="e">
        <f t="shared" ref="L71:L76" si="48">1000*J71/(J71+K71)</f>
        <v>#DIV/0!</v>
      </c>
      <c r="M71" s="110"/>
      <c r="N71" s="54">
        <f t="shared" ref="N71:N76" si="49">SUM(J71:K71)</f>
        <v>0</v>
      </c>
      <c r="O71" s="54">
        <f t="shared" ref="O71:P76" si="50">J71-J60</f>
        <v>0</v>
      </c>
      <c r="P71" s="54">
        <f t="shared" si="50"/>
        <v>0</v>
      </c>
      <c r="U71" s="110"/>
      <c r="V71" s="116" t="s">
        <v>140</v>
      </c>
      <c r="W71" s="117"/>
      <c r="X71" s="117"/>
      <c r="Y71" s="118"/>
      <c r="Z71" s="110"/>
      <c r="AB71" s="165" t="s">
        <v>140</v>
      </c>
      <c r="AC71" s="156"/>
      <c r="AD71" s="156"/>
      <c r="AE71" s="157"/>
    </row>
    <row r="72" spans="1:33" ht="13.8" x14ac:dyDescent="0.25">
      <c r="A72" s="110"/>
      <c r="B72" s="116" t="str">
        <f t="shared" si="43"/>
        <v>Woolley 5D</v>
      </c>
      <c r="C72" s="117"/>
      <c r="D72" s="117"/>
      <c r="E72" s="118" t="e">
        <f t="shared" si="44"/>
        <v>#DIV/0!</v>
      </c>
      <c r="F72" s="110"/>
      <c r="H72" s="110"/>
      <c r="I72" s="116" t="str">
        <f t="shared" si="45"/>
        <v>Woolley 5D</v>
      </c>
      <c r="J72" s="117">
        <f t="shared" si="46"/>
        <v>0</v>
      </c>
      <c r="K72" s="117">
        <f t="shared" si="47"/>
        <v>0</v>
      </c>
      <c r="L72" s="118" t="e">
        <f t="shared" si="48"/>
        <v>#DIV/0!</v>
      </c>
      <c r="M72" s="110"/>
      <c r="N72" s="54">
        <f t="shared" si="49"/>
        <v>0</v>
      </c>
      <c r="O72" s="54">
        <f t="shared" si="50"/>
        <v>0</v>
      </c>
      <c r="P72" s="54">
        <f t="shared" si="50"/>
        <v>0</v>
      </c>
      <c r="U72" s="110"/>
      <c r="V72" s="116" t="s">
        <v>138</v>
      </c>
      <c r="W72" s="117"/>
      <c r="X72" s="117"/>
      <c r="Y72" s="118"/>
      <c r="Z72" s="110"/>
      <c r="AB72" s="166" t="s">
        <v>138</v>
      </c>
      <c r="AE72" s="158"/>
    </row>
    <row r="73" spans="1:33" ht="13.8" x14ac:dyDescent="0.25">
      <c r="A73" s="110"/>
      <c r="B73" s="116" t="str">
        <f t="shared" si="43"/>
        <v>Earley Dinks</v>
      </c>
      <c r="C73" s="117"/>
      <c r="D73" s="117"/>
      <c r="E73" s="118" t="e">
        <f t="shared" si="44"/>
        <v>#DIV/0!</v>
      </c>
      <c r="F73" s="110"/>
      <c r="H73" s="110"/>
      <c r="I73" s="116" t="str">
        <f t="shared" si="45"/>
        <v>Earley Dinks</v>
      </c>
      <c r="J73" s="117">
        <f t="shared" si="46"/>
        <v>0</v>
      </c>
      <c r="K73" s="117">
        <f t="shared" si="47"/>
        <v>0</v>
      </c>
      <c r="L73" s="118" t="e">
        <f t="shared" si="48"/>
        <v>#DIV/0!</v>
      </c>
      <c r="M73" s="110"/>
      <c r="N73" s="54">
        <f t="shared" si="49"/>
        <v>0</v>
      </c>
      <c r="O73" s="54">
        <f t="shared" si="50"/>
        <v>0</v>
      </c>
      <c r="P73" s="54">
        <f t="shared" si="50"/>
        <v>0</v>
      </c>
      <c r="U73" s="110"/>
      <c r="V73" s="116" t="s">
        <v>139</v>
      </c>
      <c r="W73" s="117"/>
      <c r="X73" s="117"/>
      <c r="Y73" s="118"/>
      <c r="Z73" s="110"/>
      <c r="AB73" s="166" t="s">
        <v>139</v>
      </c>
      <c r="AE73" s="158"/>
    </row>
    <row r="74" spans="1:33" ht="13.8" x14ac:dyDescent="0.25">
      <c r="A74" s="110"/>
      <c r="B74" s="116" t="str">
        <f t="shared" si="43"/>
        <v>Irvine Volleyllamas</v>
      </c>
      <c r="C74" s="117"/>
      <c r="D74" s="117"/>
      <c r="E74" s="118" t="e">
        <f t="shared" si="44"/>
        <v>#DIV/0!</v>
      </c>
      <c r="F74" s="110"/>
      <c r="H74" s="110"/>
      <c r="I74" s="116" t="str">
        <f t="shared" si="45"/>
        <v>Irvine VolleyLlamas</v>
      </c>
      <c r="J74" s="117">
        <f t="shared" si="46"/>
        <v>0</v>
      </c>
      <c r="K74" s="117">
        <f t="shared" si="47"/>
        <v>0</v>
      </c>
      <c r="L74" s="118" t="e">
        <f t="shared" si="48"/>
        <v>#DIV/0!</v>
      </c>
      <c r="M74" s="110"/>
      <c r="N74" s="54">
        <f t="shared" si="49"/>
        <v>0</v>
      </c>
      <c r="O74" s="54">
        <f t="shared" si="50"/>
        <v>0</v>
      </c>
      <c r="P74" s="54">
        <f t="shared" si="50"/>
        <v>0</v>
      </c>
      <c r="U74" s="110"/>
      <c r="V74" s="116" t="s">
        <v>5</v>
      </c>
      <c r="W74" s="117"/>
      <c r="X74" s="117"/>
      <c r="Y74" s="118"/>
      <c r="Z74" s="110"/>
      <c r="AB74" s="166" t="s">
        <v>5</v>
      </c>
      <c r="AE74" s="158"/>
    </row>
    <row r="75" spans="1:33" ht="13.8" x14ac:dyDescent="0.25">
      <c r="A75" s="110"/>
      <c r="B75" s="116" t="str">
        <f t="shared" si="43"/>
        <v>Michnick</v>
      </c>
      <c r="C75" s="117"/>
      <c r="D75" s="117"/>
      <c r="E75" s="118" t="e">
        <f t="shared" si="44"/>
        <v>#DIV/0!</v>
      </c>
      <c r="F75" s="110"/>
      <c r="H75" s="110"/>
      <c r="I75" s="116" t="str">
        <f t="shared" si="45"/>
        <v>Michnick</v>
      </c>
      <c r="J75" s="117">
        <f t="shared" si="46"/>
        <v>0</v>
      </c>
      <c r="K75" s="117">
        <f t="shared" si="47"/>
        <v>0</v>
      </c>
      <c r="L75" s="118" t="e">
        <f t="shared" si="48"/>
        <v>#DIV/0!</v>
      </c>
      <c r="M75" s="110"/>
      <c r="N75" s="54">
        <f t="shared" si="49"/>
        <v>0</v>
      </c>
      <c r="O75" s="54">
        <f t="shared" si="50"/>
        <v>0</v>
      </c>
      <c r="P75" s="54">
        <f t="shared" si="50"/>
        <v>0</v>
      </c>
      <c r="U75" s="110"/>
      <c r="V75" s="116" t="s">
        <v>204</v>
      </c>
      <c r="W75" s="117"/>
      <c r="X75" s="117"/>
      <c r="Y75" s="118"/>
      <c r="Z75" s="110"/>
      <c r="AB75" s="166" t="s">
        <v>204</v>
      </c>
      <c r="AE75" s="158"/>
    </row>
    <row r="76" spans="1:33" ht="14.4" thickBot="1" x14ac:dyDescent="0.3">
      <c r="A76" s="110"/>
      <c r="B76" s="116" t="str">
        <f t="shared" si="43"/>
        <v>Burke Stranger Things</v>
      </c>
      <c r="C76" s="117"/>
      <c r="D76" s="117"/>
      <c r="E76" s="118" t="e">
        <f t="shared" si="44"/>
        <v>#DIV/0!</v>
      </c>
      <c r="F76" s="110"/>
      <c r="H76" s="110"/>
      <c r="I76" s="116" t="str">
        <f t="shared" si="45"/>
        <v>Burke Stranger Things</v>
      </c>
      <c r="J76" s="117">
        <f t="shared" si="46"/>
        <v>0</v>
      </c>
      <c r="K76" s="117">
        <f t="shared" si="47"/>
        <v>0</v>
      </c>
      <c r="L76" s="118" t="e">
        <f t="shared" si="48"/>
        <v>#DIV/0!</v>
      </c>
      <c r="M76" s="110"/>
      <c r="N76" s="54">
        <f t="shared" si="49"/>
        <v>0</v>
      </c>
      <c r="O76" s="54">
        <f t="shared" si="50"/>
        <v>0</v>
      </c>
      <c r="P76" s="54">
        <f t="shared" si="50"/>
        <v>0</v>
      </c>
      <c r="U76" s="110"/>
      <c r="V76" s="116" t="s">
        <v>93</v>
      </c>
      <c r="W76" s="117"/>
      <c r="X76" s="117"/>
      <c r="Y76" s="118"/>
      <c r="Z76" s="110"/>
      <c r="AB76" s="167" t="s">
        <v>93</v>
      </c>
      <c r="AC76" s="159"/>
      <c r="AD76" s="159"/>
      <c r="AE76" s="160"/>
    </row>
    <row r="77" spans="1:33" x14ac:dyDescent="0.25">
      <c r="A77" s="110"/>
      <c r="B77" s="110"/>
      <c r="C77" s="119">
        <f>SUM(C71:C76)</f>
        <v>0</v>
      </c>
      <c r="D77" s="119">
        <f>SUM(D71:D76)</f>
        <v>0</v>
      </c>
      <c r="E77" s="111"/>
      <c r="F77" s="110"/>
      <c r="H77" s="110"/>
      <c r="I77" s="110"/>
      <c r="J77" s="119">
        <f>SUM(J71:J76)</f>
        <v>0</v>
      </c>
      <c r="K77" s="119">
        <f>SUM(K71:K76)</f>
        <v>0</v>
      </c>
      <c r="L77" s="111"/>
      <c r="M77" s="110"/>
      <c r="O77" s="54">
        <f>SUM(O71:O76)</f>
        <v>0</v>
      </c>
      <c r="P77" s="54">
        <f>SUM(P71:P76)</f>
        <v>0</v>
      </c>
      <c r="U77" s="110"/>
      <c r="V77" s="110"/>
      <c r="W77" s="119">
        <f>SUM(W71:W76)</f>
        <v>0</v>
      </c>
      <c r="X77" s="119">
        <f>SUM(X71:X76)</f>
        <v>0</v>
      </c>
      <c r="Y77" s="111"/>
      <c r="Z77" s="110"/>
    </row>
    <row r="78" spans="1:33" ht="15.6" x14ac:dyDescent="0.3">
      <c r="A78" s="249" t="str">
        <f>A67</f>
        <v>2026 Thursday KCMS Volleyball Results</v>
      </c>
      <c r="B78" s="249"/>
      <c r="C78" s="249"/>
      <c r="D78" s="249"/>
      <c r="E78" s="249"/>
      <c r="F78" s="249"/>
      <c r="H78" s="250" t="str">
        <f>H67</f>
        <v>2026 Thursday KCMS Volleyball Standings</v>
      </c>
      <c r="I78" s="250"/>
      <c r="J78" s="250"/>
      <c r="K78" s="250"/>
      <c r="L78" s="250"/>
      <c r="M78" s="250"/>
      <c r="U78" s="250" t="str">
        <f>H78</f>
        <v>2026 Thursday KCMS Volleyball Standings</v>
      </c>
      <c r="V78" s="250"/>
      <c r="W78" s="250"/>
      <c r="X78" s="250"/>
      <c r="Y78" s="250"/>
      <c r="Z78" s="250"/>
      <c r="AB78" s="123" t="s">
        <v>130</v>
      </c>
    </row>
    <row r="79" spans="1:33" ht="14.4" x14ac:dyDescent="0.3">
      <c r="A79" s="110"/>
      <c r="B79" s="251">
        <f>B68+7</f>
        <v>46366</v>
      </c>
      <c r="C79" s="251"/>
      <c r="D79" s="251"/>
      <c r="E79" s="251"/>
      <c r="F79" s="110"/>
      <c r="H79" s="110"/>
      <c r="I79" s="252" t="str">
        <f>"after "&amp;TEXT(B79,"dd.mmm.yyyy")</f>
        <v>after 10.Dec.2026</v>
      </c>
      <c r="J79" s="252"/>
      <c r="K79" s="252"/>
      <c r="L79" s="252"/>
      <c r="M79" s="110"/>
      <c r="U79" s="110"/>
      <c r="V79" s="252" t="str">
        <f>I79</f>
        <v>after 10.Dec.2026</v>
      </c>
      <c r="W79" s="252"/>
      <c r="X79" s="252"/>
      <c r="Y79" s="252"/>
      <c r="Z79" s="110"/>
      <c r="AB79" s="123" t="s">
        <v>131</v>
      </c>
    </row>
    <row r="80" spans="1:33" ht="6" customHeight="1" x14ac:dyDescent="0.25">
      <c r="A80" s="110"/>
      <c r="B80" s="110"/>
      <c r="C80" s="110"/>
      <c r="D80" s="110"/>
      <c r="E80" s="111"/>
      <c r="F80" s="110"/>
      <c r="H80" s="110"/>
      <c r="I80" s="110"/>
      <c r="J80" s="110"/>
      <c r="K80" s="110"/>
      <c r="L80" s="111"/>
      <c r="M80" s="110"/>
      <c r="U80" s="110"/>
      <c r="V80" s="110"/>
      <c r="W80" s="110"/>
      <c r="X80" s="110"/>
      <c r="Y80" s="111"/>
      <c r="Z80" s="110"/>
    </row>
    <row r="81" spans="1:34" ht="14.4" thickBot="1" x14ac:dyDescent="0.3">
      <c r="A81" s="110"/>
      <c r="B81" s="112" t="s">
        <v>43</v>
      </c>
      <c r="C81" s="113" t="s">
        <v>88</v>
      </c>
      <c r="D81" s="113" t="s">
        <v>89</v>
      </c>
      <c r="E81" s="114" t="str">
        <f>E70</f>
        <v>Average</v>
      </c>
      <c r="F81" s="110"/>
      <c r="H81" s="110"/>
      <c r="I81" s="112" t="s">
        <v>43</v>
      </c>
      <c r="J81" s="113" t="s">
        <v>88</v>
      </c>
      <c r="K81" s="113" t="s">
        <v>89</v>
      </c>
      <c r="L81" s="114" t="str">
        <f>L70</f>
        <v>Average</v>
      </c>
      <c r="M81" s="110"/>
      <c r="O81" s="115" t="s">
        <v>92</v>
      </c>
      <c r="P81" s="115" t="s">
        <v>92</v>
      </c>
      <c r="R81" s="54" t="s">
        <v>122</v>
      </c>
      <c r="S81" s="54" t="s">
        <v>123</v>
      </c>
      <c r="U81" s="110"/>
      <c r="V81" s="112" t="s">
        <v>43</v>
      </c>
      <c r="W81" s="113" t="s">
        <v>88</v>
      </c>
      <c r="X81" s="113" t="s">
        <v>89</v>
      </c>
      <c r="Y81" s="114" t="str">
        <f>Y70</f>
        <v>Average</v>
      </c>
      <c r="Z81" s="110"/>
      <c r="AB81" s="123" t="s">
        <v>129</v>
      </c>
    </row>
    <row r="82" spans="1:34" ht="13.8" x14ac:dyDescent="0.25">
      <c r="A82" s="110"/>
      <c r="B82" s="116" t="str">
        <f t="shared" ref="B82:B87" si="51">B71</f>
        <v>Mills</v>
      </c>
      <c r="C82" s="117"/>
      <c r="D82" s="117"/>
      <c r="E82" s="118" t="e">
        <f t="shared" ref="E82:E87" si="52">1000*C82/(C82+D82)</f>
        <v>#DIV/0!</v>
      </c>
      <c r="F82" s="110"/>
      <c r="H82" s="110"/>
      <c r="I82" s="116" t="str">
        <f t="shared" ref="I82:I87" si="53">I71</f>
        <v>Mills</v>
      </c>
      <c r="J82" s="117">
        <f t="shared" ref="J82:J87" si="54">J71+C82</f>
        <v>0</v>
      </c>
      <c r="K82" s="117">
        <f t="shared" ref="K82:K87" si="55">K71+D82</f>
        <v>0</v>
      </c>
      <c r="L82" s="118" t="e">
        <f t="shared" ref="L82:L87" si="56">1000*J82/(J82+K82)</f>
        <v>#DIV/0!</v>
      </c>
      <c r="M82" s="110"/>
      <c r="N82" s="54">
        <f t="shared" ref="N82:N87" si="57">SUM(J82:K82)</f>
        <v>0</v>
      </c>
      <c r="O82" s="54">
        <f t="shared" ref="O82:P87" si="58">J82-J71</f>
        <v>0</v>
      </c>
      <c r="P82" s="54">
        <f t="shared" si="58"/>
        <v>0</v>
      </c>
      <c r="U82" s="110"/>
      <c r="V82" s="116" t="s">
        <v>140</v>
      </c>
      <c r="W82" s="117"/>
      <c r="X82" s="117"/>
      <c r="Y82" s="118"/>
      <c r="Z82" s="110"/>
      <c r="AB82" s="165" t="s">
        <v>140</v>
      </c>
      <c r="AC82" s="156"/>
      <c r="AD82" s="156"/>
      <c r="AE82" s="157"/>
      <c r="AH82" s="83"/>
    </row>
    <row r="83" spans="1:34" ht="13.8" x14ac:dyDescent="0.25">
      <c r="A83" s="110"/>
      <c r="B83" s="116" t="str">
        <f t="shared" si="51"/>
        <v>Woolley 5D</v>
      </c>
      <c r="C83" s="117"/>
      <c r="D83" s="117"/>
      <c r="E83" s="118" t="e">
        <f t="shared" si="52"/>
        <v>#DIV/0!</v>
      </c>
      <c r="F83" s="110"/>
      <c r="H83" s="110"/>
      <c r="I83" s="116" t="str">
        <f t="shared" si="53"/>
        <v>Woolley 5D</v>
      </c>
      <c r="J83" s="117">
        <f t="shared" si="54"/>
        <v>0</v>
      </c>
      <c r="K83" s="117">
        <f t="shared" si="55"/>
        <v>0</v>
      </c>
      <c r="L83" s="118" t="e">
        <f t="shared" si="56"/>
        <v>#DIV/0!</v>
      </c>
      <c r="M83" s="110"/>
      <c r="N83" s="54">
        <f t="shared" si="57"/>
        <v>0</v>
      </c>
      <c r="O83" s="54">
        <f t="shared" si="58"/>
        <v>0</v>
      </c>
      <c r="P83" s="54">
        <f t="shared" si="58"/>
        <v>0</v>
      </c>
      <c r="U83" s="110"/>
      <c r="V83" s="116" t="s">
        <v>138</v>
      </c>
      <c r="W83" s="117"/>
      <c r="X83" s="117"/>
      <c r="Y83" s="118"/>
      <c r="Z83" s="110"/>
      <c r="AB83" s="166" t="s">
        <v>138</v>
      </c>
      <c r="AE83" s="158"/>
      <c r="AH83" s="83"/>
    </row>
    <row r="84" spans="1:34" ht="13.8" x14ac:dyDescent="0.25">
      <c r="A84" s="110"/>
      <c r="B84" s="116" t="str">
        <f t="shared" si="51"/>
        <v>Earley Dinks</v>
      </c>
      <c r="C84" s="117"/>
      <c r="D84" s="117"/>
      <c r="E84" s="118" t="e">
        <f t="shared" si="52"/>
        <v>#DIV/0!</v>
      </c>
      <c r="F84" s="110"/>
      <c r="H84" s="110"/>
      <c r="I84" s="116" t="str">
        <f t="shared" si="53"/>
        <v>Earley Dinks</v>
      </c>
      <c r="J84" s="117">
        <f t="shared" si="54"/>
        <v>0</v>
      </c>
      <c r="K84" s="117">
        <f t="shared" si="55"/>
        <v>0</v>
      </c>
      <c r="L84" s="118" t="e">
        <f t="shared" si="56"/>
        <v>#DIV/0!</v>
      </c>
      <c r="M84" s="110"/>
      <c r="N84" s="54">
        <f t="shared" si="57"/>
        <v>0</v>
      </c>
      <c r="O84" s="54">
        <f t="shared" si="58"/>
        <v>0</v>
      </c>
      <c r="P84" s="54">
        <f t="shared" si="58"/>
        <v>0</v>
      </c>
      <c r="U84" s="110"/>
      <c r="V84" s="116" t="s">
        <v>139</v>
      </c>
      <c r="W84" s="117"/>
      <c r="X84" s="117"/>
      <c r="Y84" s="118"/>
      <c r="Z84" s="110"/>
      <c r="AB84" s="166" t="s">
        <v>139</v>
      </c>
      <c r="AE84" s="158"/>
      <c r="AH84" s="83"/>
    </row>
    <row r="85" spans="1:34" ht="13.8" x14ac:dyDescent="0.25">
      <c r="A85" s="110"/>
      <c r="B85" s="116" t="str">
        <f t="shared" si="51"/>
        <v>Irvine Volleyllamas</v>
      </c>
      <c r="C85" s="117"/>
      <c r="D85" s="117"/>
      <c r="E85" s="118" t="e">
        <f t="shared" si="52"/>
        <v>#DIV/0!</v>
      </c>
      <c r="F85" s="110"/>
      <c r="H85" s="110"/>
      <c r="I85" s="116" t="str">
        <f t="shared" si="53"/>
        <v>Irvine VolleyLlamas</v>
      </c>
      <c r="J85" s="117">
        <f t="shared" si="54"/>
        <v>0</v>
      </c>
      <c r="K85" s="117">
        <f t="shared" si="55"/>
        <v>0</v>
      </c>
      <c r="L85" s="118" t="e">
        <f t="shared" si="56"/>
        <v>#DIV/0!</v>
      </c>
      <c r="M85" s="110"/>
      <c r="N85" s="54">
        <f t="shared" si="57"/>
        <v>0</v>
      </c>
      <c r="O85" s="54">
        <f t="shared" si="58"/>
        <v>0</v>
      </c>
      <c r="P85" s="54">
        <f t="shared" si="58"/>
        <v>0</v>
      </c>
      <c r="U85" s="110"/>
      <c r="V85" s="116" t="s">
        <v>5</v>
      </c>
      <c r="W85" s="117"/>
      <c r="X85" s="117"/>
      <c r="Y85" s="118"/>
      <c r="Z85" s="110"/>
      <c r="AB85" s="166" t="s">
        <v>5</v>
      </c>
      <c r="AE85" s="158"/>
      <c r="AH85" s="83"/>
    </row>
    <row r="86" spans="1:34" ht="13.8" x14ac:dyDescent="0.25">
      <c r="A86" s="110"/>
      <c r="B86" s="116" t="str">
        <f t="shared" si="51"/>
        <v>Michnick</v>
      </c>
      <c r="C86" s="117"/>
      <c r="D86" s="117"/>
      <c r="E86" s="118" t="e">
        <f t="shared" si="52"/>
        <v>#DIV/0!</v>
      </c>
      <c r="F86" s="110"/>
      <c r="H86" s="110"/>
      <c r="I86" s="116" t="str">
        <f t="shared" si="53"/>
        <v>Michnick</v>
      </c>
      <c r="J86" s="117">
        <f t="shared" si="54"/>
        <v>0</v>
      </c>
      <c r="K86" s="117">
        <f t="shared" si="55"/>
        <v>0</v>
      </c>
      <c r="L86" s="118" t="e">
        <f t="shared" si="56"/>
        <v>#DIV/0!</v>
      </c>
      <c r="M86" s="110"/>
      <c r="N86" s="54">
        <f t="shared" si="57"/>
        <v>0</v>
      </c>
      <c r="O86" s="54">
        <f t="shared" si="58"/>
        <v>0</v>
      </c>
      <c r="P86" s="54">
        <f t="shared" si="58"/>
        <v>0</v>
      </c>
      <c r="U86" s="110"/>
      <c r="V86" s="116" t="s">
        <v>93</v>
      </c>
      <c r="W86" s="117"/>
      <c r="X86" s="117"/>
      <c r="Y86" s="118"/>
      <c r="Z86" s="110"/>
      <c r="AB86" s="166" t="s">
        <v>93</v>
      </c>
      <c r="AE86" s="158"/>
      <c r="AH86" s="83"/>
    </row>
    <row r="87" spans="1:34" ht="14.4" thickBot="1" x14ac:dyDescent="0.3">
      <c r="A87" s="110"/>
      <c r="B87" s="116" t="str">
        <f t="shared" si="51"/>
        <v>Burke Stranger Things</v>
      </c>
      <c r="C87" s="117"/>
      <c r="D87" s="117"/>
      <c r="E87" s="118" t="e">
        <f t="shared" si="52"/>
        <v>#DIV/0!</v>
      </c>
      <c r="F87" s="110"/>
      <c r="H87" s="110"/>
      <c r="I87" s="116" t="str">
        <f t="shared" si="53"/>
        <v>Burke Stranger Things</v>
      </c>
      <c r="J87" s="117">
        <f t="shared" si="54"/>
        <v>0</v>
      </c>
      <c r="K87" s="117">
        <f t="shared" si="55"/>
        <v>0</v>
      </c>
      <c r="L87" s="118" t="e">
        <f t="shared" si="56"/>
        <v>#DIV/0!</v>
      </c>
      <c r="M87" s="110"/>
      <c r="N87" s="54">
        <f t="shared" si="57"/>
        <v>0</v>
      </c>
      <c r="O87" s="54">
        <f t="shared" si="58"/>
        <v>0</v>
      </c>
      <c r="P87" s="54">
        <f t="shared" si="58"/>
        <v>0</v>
      </c>
      <c r="U87" s="110"/>
      <c r="V87" s="116" t="s">
        <v>204</v>
      </c>
      <c r="W87" s="117"/>
      <c r="X87" s="117"/>
      <c r="Y87" s="118"/>
      <c r="Z87" s="110"/>
      <c r="AB87" s="167" t="s">
        <v>204</v>
      </c>
      <c r="AC87" s="159"/>
      <c r="AD87" s="159"/>
      <c r="AE87" s="160"/>
      <c r="AH87" s="83"/>
    </row>
    <row r="88" spans="1:34" x14ac:dyDescent="0.25">
      <c r="A88" s="110"/>
      <c r="B88" s="110"/>
      <c r="C88" s="120">
        <f>SUM(C82:C87)</f>
        <v>0</v>
      </c>
      <c r="D88" s="120">
        <f>SUM(D82:D87)</f>
        <v>0</v>
      </c>
      <c r="E88" s="111"/>
      <c r="F88" s="110"/>
      <c r="H88" s="110"/>
      <c r="I88" s="110"/>
      <c r="J88" s="120">
        <f>SUM(J82:J87)</f>
        <v>0</v>
      </c>
      <c r="K88" s="120">
        <f>SUM(K82:K87)</f>
        <v>0</v>
      </c>
      <c r="L88" s="111"/>
      <c r="M88" s="110"/>
      <c r="O88" s="54">
        <f>SUM(O82:O87)</f>
        <v>0</v>
      </c>
      <c r="P88" s="54">
        <f>SUM(P82:P87)</f>
        <v>0</v>
      </c>
      <c r="U88" s="110"/>
      <c r="V88" s="110"/>
      <c r="W88" s="120">
        <f>SUM(W82:W87)</f>
        <v>0</v>
      </c>
      <c r="X88" s="120">
        <f>SUM(X82:X87)</f>
        <v>0</v>
      </c>
      <c r="Y88" s="111"/>
      <c r="Z88" s="110"/>
      <c r="AG88" s="54"/>
    </row>
    <row r="89" spans="1:34" ht="15.6" x14ac:dyDescent="0.3">
      <c r="A89" s="249" t="str">
        <f>A78</f>
        <v>2026 Thursday KCMS Volleyball Results</v>
      </c>
      <c r="B89" s="249"/>
      <c r="C89" s="249"/>
      <c r="D89" s="249"/>
      <c r="E89" s="249"/>
      <c r="F89" s="249"/>
      <c r="H89" s="250" t="str">
        <f>H78</f>
        <v>2026 Thursday KCMS Volleyball Standings</v>
      </c>
      <c r="I89" s="250"/>
      <c r="J89" s="250"/>
      <c r="K89" s="250"/>
      <c r="L89" s="250"/>
      <c r="M89" s="250"/>
      <c r="U89" s="250" t="str">
        <f>H89</f>
        <v>2026 Thursday KCMS Volleyball Standings</v>
      </c>
      <c r="V89" s="250"/>
      <c r="W89" s="250"/>
      <c r="X89" s="250"/>
      <c r="Y89" s="250"/>
      <c r="Z89" s="250"/>
      <c r="AB89" s="123" t="s">
        <v>130</v>
      </c>
    </row>
    <row r="90" spans="1:34" ht="14.4" x14ac:dyDescent="0.3">
      <c r="A90" s="110"/>
      <c r="B90" s="251">
        <f>B79+28</f>
        <v>46394</v>
      </c>
      <c r="C90" s="251"/>
      <c r="D90" s="251"/>
      <c r="E90" s="251"/>
      <c r="F90" s="110"/>
      <c r="H90" s="110"/>
      <c r="I90" s="252" t="str">
        <f>"after "&amp;TEXT(B90,"dd.mmm.yyyy")</f>
        <v>after 07.Jan.2027</v>
      </c>
      <c r="J90" s="252"/>
      <c r="K90" s="252"/>
      <c r="L90" s="252"/>
      <c r="M90" s="110"/>
      <c r="U90" s="110"/>
      <c r="V90" s="252" t="str">
        <f>I90</f>
        <v>after 07.Jan.2027</v>
      </c>
      <c r="W90" s="252"/>
      <c r="X90" s="252"/>
      <c r="Y90" s="252"/>
      <c r="Z90" s="110"/>
      <c r="AB90" s="123" t="s">
        <v>131</v>
      </c>
    </row>
    <row r="91" spans="1:34" ht="6" customHeight="1" x14ac:dyDescent="0.25">
      <c r="A91" s="110"/>
      <c r="B91" s="110"/>
      <c r="C91" s="110"/>
      <c r="D91" s="110"/>
      <c r="E91" s="111"/>
      <c r="F91" s="110"/>
      <c r="H91" s="110"/>
      <c r="I91" s="110"/>
      <c r="J91" s="110"/>
      <c r="K91" s="110"/>
      <c r="L91" s="111"/>
      <c r="M91" s="110"/>
      <c r="U91" s="110"/>
      <c r="V91" s="110"/>
      <c r="W91" s="110"/>
      <c r="X91" s="110"/>
      <c r="Y91" s="111"/>
      <c r="Z91" s="110"/>
    </row>
    <row r="92" spans="1:34" ht="14.4" thickBot="1" x14ac:dyDescent="0.3">
      <c r="A92" s="110"/>
      <c r="B92" s="112" t="s">
        <v>43</v>
      </c>
      <c r="C92" s="113" t="s">
        <v>88</v>
      </c>
      <c r="D92" s="113" t="s">
        <v>89</v>
      </c>
      <c r="E92" s="114" t="str">
        <f>E81</f>
        <v>Average</v>
      </c>
      <c r="F92" s="110"/>
      <c r="H92" s="110"/>
      <c r="I92" s="112" t="s">
        <v>43</v>
      </c>
      <c r="J92" s="113" t="s">
        <v>88</v>
      </c>
      <c r="K92" s="113" t="s">
        <v>89</v>
      </c>
      <c r="L92" s="114" t="str">
        <f>L81</f>
        <v>Average</v>
      </c>
      <c r="M92" s="110"/>
      <c r="O92" s="115" t="s">
        <v>92</v>
      </c>
      <c r="P92" s="115" t="s">
        <v>92</v>
      </c>
      <c r="R92" s="54" t="s">
        <v>122</v>
      </c>
      <c r="S92" s="54" t="s">
        <v>123</v>
      </c>
      <c r="U92" s="110"/>
      <c r="V92" s="112" t="s">
        <v>43</v>
      </c>
      <c r="W92" s="113" t="s">
        <v>88</v>
      </c>
      <c r="X92" s="113" t="s">
        <v>89</v>
      </c>
      <c r="Y92" s="114" t="str">
        <f>Y81</f>
        <v>Average</v>
      </c>
      <c r="Z92" s="110"/>
      <c r="AB92" s="123" t="s">
        <v>129</v>
      </c>
      <c r="AG92" s="123"/>
    </row>
    <row r="93" spans="1:34" ht="13.8" x14ac:dyDescent="0.25">
      <c r="A93" s="110"/>
      <c r="B93" s="116" t="str">
        <f t="shared" ref="B93:B98" si="59">B82</f>
        <v>Mills</v>
      </c>
      <c r="C93" s="117"/>
      <c r="D93" s="117"/>
      <c r="E93" s="118" t="e">
        <f t="shared" ref="E93:E98" si="60">1000*C93/(C93+D93)</f>
        <v>#DIV/0!</v>
      </c>
      <c r="F93" s="110"/>
      <c r="H93" s="110"/>
      <c r="I93" s="116" t="str">
        <f t="shared" ref="I93:I98" si="61">I82</f>
        <v>Mills</v>
      </c>
      <c r="J93" s="117">
        <f t="shared" ref="J93:J98" si="62">J82+C93</f>
        <v>0</v>
      </c>
      <c r="K93" s="117">
        <f t="shared" ref="K93:K98" si="63">K82+D93</f>
        <v>0</v>
      </c>
      <c r="L93" s="118" t="e">
        <f t="shared" ref="L93:L98" si="64">1000*J93/(J93+K93)</f>
        <v>#DIV/0!</v>
      </c>
      <c r="M93" s="110"/>
      <c r="N93" s="54">
        <f t="shared" ref="N93:N98" si="65">SUM(J93:K93)</f>
        <v>0</v>
      </c>
      <c r="O93" s="54">
        <f t="shared" ref="O93:P98" si="66">J93-J82</f>
        <v>0</v>
      </c>
      <c r="P93" s="54">
        <f t="shared" si="66"/>
        <v>0</v>
      </c>
      <c r="U93" s="110"/>
      <c r="V93" s="116" t="s">
        <v>140</v>
      </c>
      <c r="W93" s="117"/>
      <c r="X93" s="117"/>
      <c r="Y93" s="118"/>
      <c r="Z93" s="110"/>
      <c r="AB93" s="165" t="s">
        <v>140</v>
      </c>
      <c r="AC93" s="156"/>
      <c r="AD93" s="156"/>
      <c r="AE93" s="157"/>
    </row>
    <row r="94" spans="1:34" ht="13.8" x14ac:dyDescent="0.25">
      <c r="A94" s="110"/>
      <c r="B94" s="116" t="str">
        <f t="shared" si="59"/>
        <v>Woolley 5D</v>
      </c>
      <c r="C94" s="117"/>
      <c r="D94" s="117"/>
      <c r="E94" s="118" t="e">
        <f t="shared" si="60"/>
        <v>#DIV/0!</v>
      </c>
      <c r="F94" s="110"/>
      <c r="H94" s="110"/>
      <c r="I94" s="116" t="str">
        <f t="shared" si="61"/>
        <v>Woolley 5D</v>
      </c>
      <c r="J94" s="117">
        <f t="shared" si="62"/>
        <v>0</v>
      </c>
      <c r="K94" s="117">
        <f t="shared" si="63"/>
        <v>0</v>
      </c>
      <c r="L94" s="118" t="e">
        <f t="shared" si="64"/>
        <v>#DIV/0!</v>
      </c>
      <c r="M94" s="110"/>
      <c r="N94" s="54">
        <f t="shared" si="65"/>
        <v>0</v>
      </c>
      <c r="O94" s="54">
        <f t="shared" si="66"/>
        <v>0</v>
      </c>
      <c r="P94" s="54">
        <f t="shared" si="66"/>
        <v>0</v>
      </c>
      <c r="U94" s="110"/>
      <c r="V94" s="116" t="s">
        <v>139</v>
      </c>
      <c r="W94" s="117"/>
      <c r="X94" s="117"/>
      <c r="Y94" s="118"/>
      <c r="Z94" s="110"/>
      <c r="AB94" s="166" t="s">
        <v>139</v>
      </c>
      <c r="AE94" s="158"/>
    </row>
    <row r="95" spans="1:34" ht="13.8" x14ac:dyDescent="0.25">
      <c r="A95" s="110"/>
      <c r="B95" s="116" t="str">
        <f t="shared" si="59"/>
        <v>Earley Dinks</v>
      </c>
      <c r="C95" s="117"/>
      <c r="D95" s="117"/>
      <c r="E95" s="118" t="e">
        <f t="shared" si="60"/>
        <v>#DIV/0!</v>
      </c>
      <c r="F95" s="110"/>
      <c r="H95" s="110"/>
      <c r="I95" s="116" t="str">
        <f t="shared" si="61"/>
        <v>Earley Dinks</v>
      </c>
      <c r="J95" s="117">
        <f t="shared" si="62"/>
        <v>0</v>
      </c>
      <c r="K95" s="117">
        <f t="shared" si="63"/>
        <v>0</v>
      </c>
      <c r="L95" s="118" t="e">
        <f t="shared" si="64"/>
        <v>#DIV/0!</v>
      </c>
      <c r="M95" s="110"/>
      <c r="N95" s="54">
        <f t="shared" si="65"/>
        <v>0</v>
      </c>
      <c r="O95" s="54">
        <f t="shared" si="66"/>
        <v>0</v>
      </c>
      <c r="P95" s="54">
        <f t="shared" si="66"/>
        <v>0</v>
      </c>
      <c r="U95" s="110"/>
      <c r="V95" s="116" t="s">
        <v>138</v>
      </c>
      <c r="W95" s="117"/>
      <c r="X95" s="117"/>
      <c r="Y95" s="118"/>
      <c r="Z95" s="110"/>
      <c r="AB95" s="166" t="s">
        <v>138</v>
      </c>
      <c r="AE95" s="158"/>
    </row>
    <row r="96" spans="1:34" ht="13.8" x14ac:dyDescent="0.25">
      <c r="A96" s="110"/>
      <c r="B96" s="116" t="str">
        <f t="shared" si="59"/>
        <v>Irvine Volleyllamas</v>
      </c>
      <c r="C96" s="117"/>
      <c r="D96" s="117"/>
      <c r="E96" s="118" t="e">
        <f t="shared" si="60"/>
        <v>#DIV/0!</v>
      </c>
      <c r="F96" s="110"/>
      <c r="H96" s="110"/>
      <c r="I96" s="116" t="str">
        <f t="shared" si="61"/>
        <v>Irvine VolleyLlamas</v>
      </c>
      <c r="J96" s="117">
        <f t="shared" si="62"/>
        <v>0</v>
      </c>
      <c r="K96" s="117">
        <f t="shared" si="63"/>
        <v>0</v>
      </c>
      <c r="L96" s="118" t="e">
        <f t="shared" si="64"/>
        <v>#DIV/0!</v>
      </c>
      <c r="M96" s="110"/>
      <c r="N96" s="54">
        <f t="shared" si="65"/>
        <v>0</v>
      </c>
      <c r="O96" s="54">
        <f t="shared" si="66"/>
        <v>0</v>
      </c>
      <c r="P96" s="54">
        <f t="shared" si="66"/>
        <v>0</v>
      </c>
      <c r="U96" s="110"/>
      <c r="V96" s="116" t="s">
        <v>5</v>
      </c>
      <c r="W96" s="117"/>
      <c r="X96" s="117"/>
      <c r="Y96" s="118"/>
      <c r="Z96" s="110"/>
      <c r="AB96" s="166" t="s">
        <v>5</v>
      </c>
      <c r="AE96" s="158"/>
    </row>
    <row r="97" spans="1:33" ht="13.8" x14ac:dyDescent="0.25">
      <c r="A97" s="110"/>
      <c r="B97" s="116" t="str">
        <f t="shared" si="59"/>
        <v>Michnick</v>
      </c>
      <c r="C97" s="117"/>
      <c r="D97" s="117"/>
      <c r="E97" s="118" t="e">
        <f t="shared" si="60"/>
        <v>#DIV/0!</v>
      </c>
      <c r="F97" s="110"/>
      <c r="H97" s="110"/>
      <c r="I97" s="116" t="str">
        <f t="shared" si="61"/>
        <v>Michnick</v>
      </c>
      <c r="J97" s="117">
        <f t="shared" si="62"/>
        <v>0</v>
      </c>
      <c r="K97" s="117">
        <f t="shared" si="63"/>
        <v>0</v>
      </c>
      <c r="L97" s="118" t="e">
        <f t="shared" si="64"/>
        <v>#DIV/0!</v>
      </c>
      <c r="M97" s="110"/>
      <c r="N97" s="54">
        <f t="shared" si="65"/>
        <v>0</v>
      </c>
      <c r="O97" s="54">
        <f t="shared" si="66"/>
        <v>0</v>
      </c>
      <c r="P97" s="54">
        <f t="shared" si="66"/>
        <v>0</v>
      </c>
      <c r="U97" s="110"/>
      <c r="V97" s="116" t="s">
        <v>93</v>
      </c>
      <c r="W97" s="117"/>
      <c r="X97" s="117"/>
      <c r="Y97" s="118"/>
      <c r="Z97" s="110"/>
      <c r="AB97" s="166" t="s">
        <v>93</v>
      </c>
      <c r="AE97" s="158"/>
    </row>
    <row r="98" spans="1:33" ht="14.4" thickBot="1" x14ac:dyDescent="0.3">
      <c r="A98" s="110"/>
      <c r="B98" s="116" t="str">
        <f t="shared" si="59"/>
        <v>Burke Stranger Things</v>
      </c>
      <c r="C98" s="117"/>
      <c r="D98" s="117"/>
      <c r="E98" s="118" t="e">
        <f t="shared" si="60"/>
        <v>#DIV/0!</v>
      </c>
      <c r="F98" s="110"/>
      <c r="H98" s="110"/>
      <c r="I98" s="116" t="str">
        <f t="shared" si="61"/>
        <v>Burke Stranger Things</v>
      </c>
      <c r="J98" s="117">
        <f t="shared" si="62"/>
        <v>0</v>
      </c>
      <c r="K98" s="117">
        <f t="shared" si="63"/>
        <v>0</v>
      </c>
      <c r="L98" s="118" t="e">
        <f t="shared" si="64"/>
        <v>#DIV/0!</v>
      </c>
      <c r="M98" s="110"/>
      <c r="N98" s="54">
        <f t="shared" si="65"/>
        <v>0</v>
      </c>
      <c r="O98" s="54">
        <f t="shared" si="66"/>
        <v>0</v>
      </c>
      <c r="P98" s="54">
        <f t="shared" si="66"/>
        <v>0</v>
      </c>
      <c r="U98" s="110"/>
      <c r="V98" s="116" t="s">
        <v>204</v>
      </c>
      <c r="W98" s="117"/>
      <c r="X98" s="117"/>
      <c r="Y98" s="118"/>
      <c r="Z98" s="110"/>
      <c r="AB98" s="167" t="s">
        <v>204</v>
      </c>
      <c r="AC98" s="159"/>
      <c r="AD98" s="159"/>
      <c r="AE98" s="160"/>
    </row>
    <row r="99" spans="1:33" x14ac:dyDescent="0.25">
      <c r="A99" s="110"/>
      <c r="B99" s="110"/>
      <c r="C99" s="120">
        <f>SUM(C93:C98)</f>
        <v>0</v>
      </c>
      <c r="D99" s="120">
        <f>SUM(D93:D98)</f>
        <v>0</v>
      </c>
      <c r="E99" s="111"/>
      <c r="F99" s="110"/>
      <c r="H99" s="110"/>
      <c r="I99" s="110"/>
      <c r="J99" s="120">
        <f>SUM(J93:J98)</f>
        <v>0</v>
      </c>
      <c r="K99" s="120">
        <f>SUM(K93:K98)</f>
        <v>0</v>
      </c>
      <c r="L99" s="111"/>
      <c r="M99" s="110"/>
      <c r="O99" s="54">
        <f>SUM(O93:O98)</f>
        <v>0</v>
      </c>
      <c r="P99" s="54">
        <f>SUM(P93:P98)</f>
        <v>0</v>
      </c>
      <c r="U99" s="110"/>
      <c r="V99" s="110"/>
      <c r="W99" s="120">
        <f>SUM(W93:W98)</f>
        <v>0</v>
      </c>
      <c r="X99" s="120">
        <f>SUM(X93:X98)</f>
        <v>0</v>
      </c>
      <c r="Y99" s="111"/>
      <c r="Z99" s="110"/>
      <c r="AG99" s="54"/>
    </row>
    <row r="100" spans="1:33" ht="15.6" x14ac:dyDescent="0.3">
      <c r="A100" s="249" t="str">
        <f>A89</f>
        <v>2026 Thursday KCMS Volleyball Results</v>
      </c>
      <c r="B100" s="249"/>
      <c r="C100" s="249"/>
      <c r="D100" s="249"/>
      <c r="E100" s="249"/>
      <c r="F100" s="249"/>
      <c r="H100" s="250" t="str">
        <f>H89</f>
        <v>2026 Thursday KCMS Volleyball Standings</v>
      </c>
      <c r="I100" s="250"/>
      <c r="J100" s="250"/>
      <c r="K100" s="250"/>
      <c r="L100" s="250"/>
      <c r="M100" s="250"/>
      <c r="U100" s="250" t="str">
        <f>H100</f>
        <v>2026 Thursday KCMS Volleyball Standings</v>
      </c>
      <c r="V100" s="250"/>
      <c r="W100" s="250"/>
      <c r="X100" s="250"/>
      <c r="Y100" s="250"/>
      <c r="Z100" s="250"/>
      <c r="AB100" s="123" t="s">
        <v>130</v>
      </c>
    </row>
    <row r="101" spans="1:33" ht="14.4" x14ac:dyDescent="0.3">
      <c r="A101" s="110"/>
      <c r="B101" s="251">
        <f>B90+7</f>
        <v>46401</v>
      </c>
      <c r="C101" s="251"/>
      <c r="D101" s="251"/>
      <c r="E101" s="251"/>
      <c r="F101" s="110"/>
      <c r="H101" s="110"/>
      <c r="I101" s="252" t="str">
        <f>"after "&amp;TEXT(B101,"dd.mmm.yyyy")</f>
        <v>after 14.Jan.2027</v>
      </c>
      <c r="J101" s="252"/>
      <c r="K101" s="252"/>
      <c r="L101" s="252"/>
      <c r="M101" s="110"/>
      <c r="U101" s="110"/>
      <c r="V101" s="252" t="str">
        <f>I101</f>
        <v>after 14.Jan.2027</v>
      </c>
      <c r="W101" s="252"/>
      <c r="X101" s="252"/>
      <c r="Y101" s="252"/>
      <c r="Z101" s="110"/>
      <c r="AB101" s="123" t="s">
        <v>131</v>
      </c>
    </row>
    <row r="102" spans="1:33" ht="6" customHeight="1" x14ac:dyDescent="0.25">
      <c r="A102" s="110"/>
      <c r="B102" s="110"/>
      <c r="C102" s="110"/>
      <c r="D102" s="110"/>
      <c r="E102" s="111"/>
      <c r="F102" s="110"/>
      <c r="H102" s="110"/>
      <c r="I102" s="110"/>
      <c r="J102" s="110"/>
      <c r="K102" s="110"/>
      <c r="L102" s="111"/>
      <c r="M102" s="110"/>
      <c r="U102" s="110"/>
      <c r="V102" s="110"/>
      <c r="W102" s="110"/>
      <c r="X102" s="110"/>
      <c r="Y102" s="111"/>
      <c r="Z102" s="110"/>
    </row>
    <row r="103" spans="1:33" ht="14.4" thickBot="1" x14ac:dyDescent="0.3">
      <c r="A103" s="110"/>
      <c r="B103" s="112" t="s">
        <v>43</v>
      </c>
      <c r="C103" s="113" t="s">
        <v>88</v>
      </c>
      <c r="D103" s="113" t="s">
        <v>89</v>
      </c>
      <c r="E103" s="114" t="str">
        <f>E70</f>
        <v>Average</v>
      </c>
      <c r="F103" s="125"/>
      <c r="H103" s="110"/>
      <c r="I103" s="112" t="s">
        <v>43</v>
      </c>
      <c r="J103" s="113" t="s">
        <v>88</v>
      </c>
      <c r="K103" s="113" t="s">
        <v>89</v>
      </c>
      <c r="L103" s="114" t="str">
        <f>L70</f>
        <v>Average</v>
      </c>
      <c r="M103" s="125"/>
      <c r="O103" s="115" t="s">
        <v>92</v>
      </c>
      <c r="P103" s="115" t="s">
        <v>92</v>
      </c>
      <c r="R103" s="54" t="s">
        <v>122</v>
      </c>
      <c r="S103" s="54" t="s">
        <v>123</v>
      </c>
      <c r="U103" s="110"/>
      <c r="V103" s="112" t="s">
        <v>43</v>
      </c>
      <c r="W103" s="113" t="s">
        <v>88</v>
      </c>
      <c r="X103" s="113" t="s">
        <v>89</v>
      </c>
      <c r="Y103" s="114" t="str">
        <f>Y92</f>
        <v>Average</v>
      </c>
      <c r="Z103" s="110"/>
      <c r="AB103" s="123" t="s">
        <v>129</v>
      </c>
    </row>
    <row r="104" spans="1:33" ht="13.8" x14ac:dyDescent="0.25">
      <c r="A104" s="110"/>
      <c r="B104" s="116" t="str">
        <f t="shared" ref="B104:B109" si="67">B93</f>
        <v>Mills</v>
      </c>
      <c r="C104" s="117"/>
      <c r="D104" s="117"/>
      <c r="E104" s="118" t="e">
        <f t="shared" ref="E104:E109" si="68">1000*C104/(C104+D104)</f>
        <v>#DIV/0!</v>
      </c>
      <c r="F104" s="124"/>
      <c r="H104" s="110"/>
      <c r="I104" s="116" t="str">
        <f t="shared" ref="I104:I109" si="69">I93</f>
        <v>Mills</v>
      </c>
      <c r="J104" s="117">
        <f t="shared" ref="J104:J109" si="70">J93+C104</f>
        <v>0</v>
      </c>
      <c r="K104" s="117">
        <f t="shared" ref="K104:K109" si="71">K93+D104</f>
        <v>0</v>
      </c>
      <c r="L104" s="118" t="e">
        <f t="shared" ref="L104:L109" si="72">1000*J104/(J104+K104)</f>
        <v>#DIV/0!</v>
      </c>
      <c r="M104" s="124"/>
      <c r="N104" s="54">
        <f t="shared" ref="N104:N109" si="73">SUM(J104:K104)</f>
        <v>0</v>
      </c>
      <c r="O104" s="54">
        <f t="shared" ref="O104:P109" si="74">J104-J93</f>
        <v>0</v>
      </c>
      <c r="P104" s="54">
        <f t="shared" si="74"/>
        <v>0</v>
      </c>
      <c r="U104" s="110"/>
      <c r="V104" s="116" t="s">
        <v>140</v>
      </c>
      <c r="W104" s="117"/>
      <c r="X104" s="117"/>
      <c r="Y104" s="118"/>
      <c r="Z104" s="110"/>
      <c r="AB104" s="165" t="s">
        <v>140</v>
      </c>
      <c r="AC104" s="156"/>
      <c r="AD104" s="156"/>
      <c r="AE104" s="157"/>
    </row>
    <row r="105" spans="1:33" ht="13.8" x14ac:dyDescent="0.25">
      <c r="A105" s="110"/>
      <c r="B105" s="116" t="str">
        <f t="shared" si="67"/>
        <v>Woolley 5D</v>
      </c>
      <c r="C105" s="117"/>
      <c r="D105" s="117"/>
      <c r="E105" s="118" t="e">
        <f t="shared" si="68"/>
        <v>#DIV/0!</v>
      </c>
      <c r="F105" s="124"/>
      <c r="H105" s="110"/>
      <c r="I105" s="116" t="str">
        <f t="shared" si="69"/>
        <v>Woolley 5D</v>
      </c>
      <c r="J105" s="117">
        <f t="shared" si="70"/>
        <v>0</v>
      </c>
      <c r="K105" s="117">
        <f t="shared" si="71"/>
        <v>0</v>
      </c>
      <c r="L105" s="118" t="e">
        <f t="shared" si="72"/>
        <v>#DIV/0!</v>
      </c>
      <c r="M105" s="124"/>
      <c r="N105" s="54">
        <f t="shared" si="73"/>
        <v>0</v>
      </c>
      <c r="O105" s="54">
        <f t="shared" si="74"/>
        <v>0</v>
      </c>
      <c r="P105" s="54">
        <f t="shared" si="74"/>
        <v>0</v>
      </c>
      <c r="U105" s="110"/>
      <c r="V105" s="116" t="s">
        <v>139</v>
      </c>
      <c r="W105" s="117"/>
      <c r="X105" s="117"/>
      <c r="Y105" s="118"/>
      <c r="Z105" s="110"/>
      <c r="AB105" s="166" t="s">
        <v>139</v>
      </c>
      <c r="AE105" s="158"/>
    </row>
    <row r="106" spans="1:33" ht="13.8" x14ac:dyDescent="0.25">
      <c r="A106" s="110"/>
      <c r="B106" s="116" t="str">
        <f t="shared" si="67"/>
        <v>Earley Dinks</v>
      </c>
      <c r="C106" s="117"/>
      <c r="D106" s="117"/>
      <c r="E106" s="118" t="e">
        <f t="shared" si="68"/>
        <v>#DIV/0!</v>
      </c>
      <c r="F106" s="110"/>
      <c r="H106" s="110"/>
      <c r="I106" s="116" t="str">
        <f t="shared" si="69"/>
        <v>Earley Dinks</v>
      </c>
      <c r="J106" s="117">
        <f t="shared" si="70"/>
        <v>0</v>
      </c>
      <c r="K106" s="117">
        <f t="shared" si="71"/>
        <v>0</v>
      </c>
      <c r="L106" s="118" t="e">
        <f t="shared" si="72"/>
        <v>#DIV/0!</v>
      </c>
      <c r="M106" s="110"/>
      <c r="N106" s="54">
        <f t="shared" si="73"/>
        <v>0</v>
      </c>
      <c r="O106" s="54">
        <f t="shared" si="74"/>
        <v>0</v>
      </c>
      <c r="P106" s="54">
        <f t="shared" si="74"/>
        <v>0</v>
      </c>
      <c r="U106" s="110"/>
      <c r="V106" s="116" t="s">
        <v>138</v>
      </c>
      <c r="W106" s="117"/>
      <c r="X106" s="117"/>
      <c r="Y106" s="118"/>
      <c r="Z106" s="110"/>
      <c r="AB106" s="166" t="s">
        <v>138</v>
      </c>
      <c r="AE106" s="158"/>
    </row>
    <row r="107" spans="1:33" ht="13.8" x14ac:dyDescent="0.25">
      <c r="A107" s="110"/>
      <c r="B107" s="116" t="str">
        <f t="shared" si="67"/>
        <v>Irvine Volleyllamas</v>
      </c>
      <c r="C107" s="117"/>
      <c r="D107" s="117"/>
      <c r="E107" s="118" t="e">
        <f t="shared" si="68"/>
        <v>#DIV/0!</v>
      </c>
      <c r="F107" s="110"/>
      <c r="H107" s="110"/>
      <c r="I107" s="116" t="str">
        <f t="shared" si="69"/>
        <v>Irvine VolleyLlamas</v>
      </c>
      <c r="J107" s="117">
        <f t="shared" si="70"/>
        <v>0</v>
      </c>
      <c r="K107" s="117">
        <f t="shared" si="71"/>
        <v>0</v>
      </c>
      <c r="L107" s="118" t="e">
        <f t="shared" si="72"/>
        <v>#DIV/0!</v>
      </c>
      <c r="M107" s="110"/>
      <c r="N107" s="54">
        <f t="shared" si="73"/>
        <v>0</v>
      </c>
      <c r="O107" s="54">
        <f t="shared" si="74"/>
        <v>0</v>
      </c>
      <c r="P107" s="54">
        <f t="shared" si="74"/>
        <v>0</v>
      </c>
      <c r="U107" s="110"/>
      <c r="V107" s="116" t="s">
        <v>5</v>
      </c>
      <c r="W107" s="117"/>
      <c r="X107" s="117"/>
      <c r="Y107" s="118"/>
      <c r="Z107" s="110"/>
      <c r="AB107" s="166" t="s">
        <v>5</v>
      </c>
      <c r="AE107" s="158"/>
    </row>
    <row r="108" spans="1:33" ht="13.8" x14ac:dyDescent="0.25">
      <c r="A108" s="110"/>
      <c r="B108" s="116" t="str">
        <f t="shared" si="67"/>
        <v>Michnick</v>
      </c>
      <c r="C108" s="117"/>
      <c r="D108" s="117"/>
      <c r="E108" s="118" t="e">
        <f t="shared" si="68"/>
        <v>#DIV/0!</v>
      </c>
      <c r="F108" s="110"/>
      <c r="H108" s="110"/>
      <c r="I108" s="116" t="str">
        <f t="shared" si="69"/>
        <v>Michnick</v>
      </c>
      <c r="J108" s="117">
        <f t="shared" si="70"/>
        <v>0</v>
      </c>
      <c r="K108" s="117">
        <f t="shared" si="71"/>
        <v>0</v>
      </c>
      <c r="L108" s="118" t="e">
        <f t="shared" si="72"/>
        <v>#DIV/0!</v>
      </c>
      <c r="M108" s="110"/>
      <c r="N108" s="54">
        <f t="shared" si="73"/>
        <v>0</v>
      </c>
      <c r="O108" s="54">
        <f t="shared" si="74"/>
        <v>0</v>
      </c>
      <c r="P108" s="54">
        <f t="shared" si="74"/>
        <v>0</v>
      </c>
      <c r="U108" s="110"/>
      <c r="V108" s="116" t="s">
        <v>204</v>
      </c>
      <c r="W108" s="117"/>
      <c r="X108" s="117"/>
      <c r="Y108" s="118"/>
      <c r="Z108" s="110"/>
      <c r="AB108" s="166" t="s">
        <v>204</v>
      </c>
      <c r="AE108" s="158"/>
    </row>
    <row r="109" spans="1:33" ht="14.4" thickBot="1" x14ac:dyDescent="0.3">
      <c r="A109" s="110"/>
      <c r="B109" s="116" t="str">
        <f t="shared" si="67"/>
        <v>Burke Stranger Things</v>
      </c>
      <c r="C109" s="117"/>
      <c r="D109" s="117"/>
      <c r="E109" s="118" t="e">
        <f t="shared" si="68"/>
        <v>#DIV/0!</v>
      </c>
      <c r="F109" s="110"/>
      <c r="H109" s="110"/>
      <c r="I109" s="116" t="str">
        <f t="shared" si="69"/>
        <v>Burke Stranger Things</v>
      </c>
      <c r="J109" s="117">
        <f t="shared" si="70"/>
        <v>0</v>
      </c>
      <c r="K109" s="117">
        <f t="shared" si="71"/>
        <v>0</v>
      </c>
      <c r="L109" s="118" t="e">
        <f t="shared" si="72"/>
        <v>#DIV/0!</v>
      </c>
      <c r="M109" s="110"/>
      <c r="N109" s="54">
        <f t="shared" si="73"/>
        <v>0</v>
      </c>
      <c r="O109" s="54">
        <f t="shared" si="74"/>
        <v>0</v>
      </c>
      <c r="P109" s="54">
        <f t="shared" si="74"/>
        <v>0</v>
      </c>
      <c r="U109" s="110"/>
      <c r="V109" s="116" t="s">
        <v>93</v>
      </c>
      <c r="W109" s="117"/>
      <c r="X109" s="117"/>
      <c r="Y109" s="118"/>
      <c r="Z109" s="110"/>
      <c r="AB109" s="167" t="s">
        <v>93</v>
      </c>
      <c r="AC109" s="159"/>
      <c r="AD109" s="159"/>
      <c r="AE109" s="160"/>
    </row>
    <row r="110" spans="1:33" x14ac:dyDescent="0.25">
      <c r="A110" s="110"/>
      <c r="B110" s="110"/>
      <c r="C110" s="119">
        <f>SUM(C104:C109)</f>
        <v>0</v>
      </c>
      <c r="D110" s="119">
        <f>SUM(D104:D109)</f>
        <v>0</v>
      </c>
      <c r="E110" s="111"/>
      <c r="F110" s="110"/>
      <c r="H110" s="110"/>
      <c r="I110" s="110"/>
      <c r="J110" s="119">
        <f>SUM(J104:J109)</f>
        <v>0</v>
      </c>
      <c r="K110" s="119">
        <f>SUM(K104:K109)</f>
        <v>0</v>
      </c>
      <c r="L110" s="111"/>
      <c r="M110" s="110"/>
      <c r="O110" s="54">
        <f>SUM(O104:O109)</f>
        <v>0</v>
      </c>
      <c r="P110" s="54">
        <f>SUM(P104:P109)</f>
        <v>0</v>
      </c>
      <c r="U110" s="110"/>
      <c r="V110" s="110"/>
      <c r="W110" s="119">
        <f>SUM(W104:W109)</f>
        <v>0</v>
      </c>
      <c r="X110" s="119">
        <f>SUM(X104:X109)</f>
        <v>0</v>
      </c>
      <c r="Y110" s="111"/>
      <c r="Z110" s="110"/>
    </row>
    <row r="111" spans="1:33" ht="15.6" x14ac:dyDescent="0.3">
      <c r="A111" s="249" t="str">
        <f>A100</f>
        <v>2026 Thursday KCMS Volleyball Results</v>
      </c>
      <c r="B111" s="249"/>
      <c r="C111" s="249"/>
      <c r="D111" s="249"/>
      <c r="E111" s="249"/>
      <c r="F111" s="249"/>
      <c r="H111" s="250" t="str">
        <f>H100</f>
        <v>2026 Thursday KCMS Volleyball Standings</v>
      </c>
      <c r="I111" s="250"/>
      <c r="J111" s="250"/>
      <c r="K111" s="250"/>
      <c r="L111" s="250"/>
      <c r="M111" s="250"/>
      <c r="U111" s="250" t="str">
        <f>H111</f>
        <v>2026 Thursday KCMS Volleyball Standings</v>
      </c>
      <c r="V111" s="250"/>
      <c r="W111" s="250"/>
      <c r="X111" s="250"/>
      <c r="Y111" s="250"/>
      <c r="Z111" s="250"/>
      <c r="AB111" s="123" t="s">
        <v>130</v>
      </c>
    </row>
    <row r="112" spans="1:33" ht="14.4" x14ac:dyDescent="0.3">
      <c r="A112" s="110"/>
      <c r="B112" s="251">
        <f>B101+7</f>
        <v>46408</v>
      </c>
      <c r="C112" s="251"/>
      <c r="D112" s="251"/>
      <c r="E112" s="251"/>
      <c r="F112" s="110"/>
      <c r="H112" s="110"/>
      <c r="I112" s="252" t="str">
        <f>"after "&amp;TEXT(B112,"dd.mmm.yyyy")</f>
        <v>after 21.Jan.2027</v>
      </c>
      <c r="J112" s="252"/>
      <c r="K112" s="252"/>
      <c r="L112" s="252"/>
      <c r="M112" s="110"/>
      <c r="U112" s="110"/>
      <c r="V112" s="252" t="str">
        <f>I112</f>
        <v>after 21.Jan.2027</v>
      </c>
      <c r="W112" s="252"/>
      <c r="X112" s="252"/>
      <c r="Y112" s="252"/>
      <c r="Z112" s="110"/>
      <c r="AB112" s="123" t="s">
        <v>131</v>
      </c>
    </row>
    <row r="113" spans="1:31" ht="6" customHeight="1" x14ac:dyDescent="0.25">
      <c r="A113" s="110"/>
      <c r="B113" s="110"/>
      <c r="C113" s="110"/>
      <c r="D113" s="110"/>
      <c r="E113" s="111"/>
      <c r="F113" s="110"/>
      <c r="H113" s="110"/>
      <c r="I113" s="110"/>
      <c r="J113" s="110"/>
      <c r="K113" s="110"/>
      <c r="L113" s="111"/>
      <c r="M113" s="110"/>
      <c r="U113" s="110"/>
      <c r="V113" s="110"/>
      <c r="W113" s="110"/>
      <c r="X113" s="110"/>
      <c r="Y113" s="111"/>
      <c r="Z113" s="110"/>
    </row>
    <row r="114" spans="1:31" ht="14.4" thickBot="1" x14ac:dyDescent="0.3">
      <c r="A114" s="110"/>
      <c r="B114" s="112" t="s">
        <v>43</v>
      </c>
      <c r="C114" s="113" t="s">
        <v>88</v>
      </c>
      <c r="D114" s="113" t="s">
        <v>89</v>
      </c>
      <c r="E114" s="114" t="str">
        <f>E81</f>
        <v>Average</v>
      </c>
      <c r="F114" s="125"/>
      <c r="H114" s="110"/>
      <c r="I114" s="112" t="s">
        <v>43</v>
      </c>
      <c r="J114" s="113" t="s">
        <v>88</v>
      </c>
      <c r="K114" s="113" t="s">
        <v>89</v>
      </c>
      <c r="L114" s="114" t="str">
        <f>L81</f>
        <v>Average</v>
      </c>
      <c r="M114" s="125"/>
      <c r="O114" s="115" t="s">
        <v>92</v>
      </c>
      <c r="P114" s="115" t="s">
        <v>92</v>
      </c>
      <c r="R114" s="54" t="s">
        <v>122</v>
      </c>
      <c r="S114" s="54" t="s">
        <v>123</v>
      </c>
      <c r="U114" s="110"/>
      <c r="V114" s="112" t="s">
        <v>43</v>
      </c>
      <c r="W114" s="113" t="s">
        <v>88</v>
      </c>
      <c r="X114" s="113" t="s">
        <v>89</v>
      </c>
      <c r="Y114" s="114" t="str">
        <f>Y103</f>
        <v>Average</v>
      </c>
      <c r="Z114" s="110"/>
      <c r="AB114" s="123" t="s">
        <v>129</v>
      </c>
    </row>
    <row r="115" spans="1:31" ht="13.8" x14ac:dyDescent="0.25">
      <c r="A115" s="110"/>
      <c r="B115" s="116" t="str">
        <f t="shared" ref="B115:B120" si="75">B104</f>
        <v>Mills</v>
      </c>
      <c r="C115" s="117"/>
      <c r="D115" s="117"/>
      <c r="E115" s="118" t="e">
        <f t="shared" ref="E115:E120" si="76">1000*C115/(C115+D115)</f>
        <v>#DIV/0!</v>
      </c>
      <c r="F115" s="124"/>
      <c r="H115" s="110"/>
      <c r="I115" s="116" t="str">
        <f t="shared" ref="I115:I120" si="77">I104</f>
        <v>Mills</v>
      </c>
      <c r="J115" s="117">
        <f t="shared" ref="J115:J120" si="78">J104+C115</f>
        <v>0</v>
      </c>
      <c r="K115" s="117">
        <f t="shared" ref="K115:K120" si="79">K104+D115</f>
        <v>0</v>
      </c>
      <c r="L115" s="118" t="e">
        <f t="shared" ref="L115:L120" si="80">1000*J115/(J115+K115)</f>
        <v>#DIV/0!</v>
      </c>
      <c r="M115" s="124"/>
      <c r="N115" s="54">
        <f t="shared" ref="N115:N120" si="81">SUM(J115:K115)</f>
        <v>0</v>
      </c>
      <c r="O115" s="54">
        <f t="shared" ref="O115:O120" si="82">J115-J104</f>
        <v>0</v>
      </c>
      <c r="P115" s="54">
        <f t="shared" ref="P115:P120" si="83">K115-K104</f>
        <v>0</v>
      </c>
      <c r="U115" s="110"/>
      <c r="V115" s="116" t="s">
        <v>140</v>
      </c>
      <c r="W115" s="117"/>
      <c r="X115" s="117"/>
      <c r="Y115" s="118"/>
      <c r="Z115" s="110"/>
      <c r="AB115" s="165" t="s">
        <v>140</v>
      </c>
      <c r="AC115" s="156"/>
      <c r="AD115" s="156"/>
      <c r="AE115" s="157"/>
    </row>
    <row r="116" spans="1:31" ht="13.8" x14ac:dyDescent="0.25">
      <c r="A116" s="110"/>
      <c r="B116" s="116" t="str">
        <f t="shared" si="75"/>
        <v>Woolley 5D</v>
      </c>
      <c r="C116" s="117"/>
      <c r="D116" s="117"/>
      <c r="E116" s="118" t="e">
        <f t="shared" si="76"/>
        <v>#DIV/0!</v>
      </c>
      <c r="F116" s="124"/>
      <c r="H116" s="110"/>
      <c r="I116" s="116" t="str">
        <f t="shared" si="77"/>
        <v>Woolley 5D</v>
      </c>
      <c r="J116" s="117">
        <f t="shared" si="78"/>
        <v>0</v>
      </c>
      <c r="K116" s="117">
        <f t="shared" si="79"/>
        <v>0</v>
      </c>
      <c r="L116" s="118" t="e">
        <f t="shared" si="80"/>
        <v>#DIV/0!</v>
      </c>
      <c r="M116" s="124"/>
      <c r="N116" s="54">
        <f t="shared" si="81"/>
        <v>0</v>
      </c>
      <c r="O116" s="54">
        <f t="shared" si="82"/>
        <v>0</v>
      </c>
      <c r="P116" s="54">
        <f t="shared" si="83"/>
        <v>0</v>
      </c>
      <c r="U116" s="110"/>
      <c r="V116" s="116" t="s">
        <v>138</v>
      </c>
      <c r="W116" s="117"/>
      <c r="X116" s="117"/>
      <c r="Y116" s="118"/>
      <c r="Z116" s="110"/>
      <c r="AB116" s="166" t="s">
        <v>138</v>
      </c>
      <c r="AE116" s="158"/>
    </row>
    <row r="117" spans="1:31" ht="13.8" x14ac:dyDescent="0.25">
      <c r="A117" s="110"/>
      <c r="B117" s="116" t="str">
        <f t="shared" si="75"/>
        <v>Earley Dinks</v>
      </c>
      <c r="C117" s="117"/>
      <c r="D117" s="117"/>
      <c r="E117" s="118" t="e">
        <f t="shared" si="76"/>
        <v>#DIV/0!</v>
      </c>
      <c r="F117" s="110"/>
      <c r="H117" s="110"/>
      <c r="I117" s="116" t="str">
        <f t="shared" si="77"/>
        <v>Earley Dinks</v>
      </c>
      <c r="J117" s="117">
        <f t="shared" si="78"/>
        <v>0</v>
      </c>
      <c r="K117" s="117">
        <f t="shared" si="79"/>
        <v>0</v>
      </c>
      <c r="L117" s="118" t="e">
        <f t="shared" si="80"/>
        <v>#DIV/0!</v>
      </c>
      <c r="M117" s="110"/>
      <c r="N117" s="54">
        <f t="shared" si="81"/>
        <v>0</v>
      </c>
      <c r="O117" s="54">
        <f t="shared" si="82"/>
        <v>0</v>
      </c>
      <c r="P117" s="54">
        <f t="shared" si="83"/>
        <v>0</v>
      </c>
      <c r="U117" s="110"/>
      <c r="V117" s="116" t="s">
        <v>139</v>
      </c>
      <c r="W117" s="117"/>
      <c r="X117" s="117"/>
      <c r="Y117" s="118"/>
      <c r="Z117" s="110"/>
      <c r="AB117" s="166" t="s">
        <v>139</v>
      </c>
      <c r="AE117" s="158"/>
    </row>
    <row r="118" spans="1:31" ht="13.8" x14ac:dyDescent="0.25">
      <c r="A118" s="110"/>
      <c r="B118" s="116" t="str">
        <f t="shared" si="75"/>
        <v>Irvine Volleyllamas</v>
      </c>
      <c r="C118" s="117"/>
      <c r="D118" s="117"/>
      <c r="E118" s="118" t="e">
        <f t="shared" si="76"/>
        <v>#DIV/0!</v>
      </c>
      <c r="F118" s="110"/>
      <c r="H118" s="110"/>
      <c r="I118" s="116" t="str">
        <f t="shared" si="77"/>
        <v>Irvine VolleyLlamas</v>
      </c>
      <c r="J118" s="117">
        <f t="shared" si="78"/>
        <v>0</v>
      </c>
      <c r="K118" s="117">
        <f t="shared" si="79"/>
        <v>0</v>
      </c>
      <c r="L118" s="118" t="e">
        <f t="shared" si="80"/>
        <v>#DIV/0!</v>
      </c>
      <c r="M118" s="110"/>
      <c r="N118" s="54">
        <f t="shared" si="81"/>
        <v>0</v>
      </c>
      <c r="O118" s="54">
        <f t="shared" si="82"/>
        <v>0</v>
      </c>
      <c r="P118" s="54">
        <f t="shared" si="83"/>
        <v>0</v>
      </c>
      <c r="U118" s="110"/>
      <c r="V118" s="116" t="s">
        <v>5</v>
      </c>
      <c r="W118" s="117"/>
      <c r="X118" s="117"/>
      <c r="Y118" s="118"/>
      <c r="Z118" s="110"/>
      <c r="AB118" s="166" t="s">
        <v>5</v>
      </c>
      <c r="AE118" s="158"/>
    </row>
    <row r="119" spans="1:31" ht="13.8" x14ac:dyDescent="0.25">
      <c r="A119" s="110"/>
      <c r="B119" s="116" t="str">
        <f t="shared" si="75"/>
        <v>Michnick</v>
      </c>
      <c r="C119" s="117"/>
      <c r="D119" s="117"/>
      <c r="E119" s="118" t="e">
        <f t="shared" si="76"/>
        <v>#DIV/0!</v>
      </c>
      <c r="F119" s="110"/>
      <c r="H119" s="110"/>
      <c r="I119" s="116" t="str">
        <f t="shared" si="77"/>
        <v>Michnick</v>
      </c>
      <c r="J119" s="117">
        <f t="shared" si="78"/>
        <v>0</v>
      </c>
      <c r="K119" s="117">
        <f t="shared" si="79"/>
        <v>0</v>
      </c>
      <c r="L119" s="118" t="e">
        <f t="shared" si="80"/>
        <v>#DIV/0!</v>
      </c>
      <c r="M119" s="110"/>
      <c r="N119" s="54">
        <f t="shared" si="81"/>
        <v>0</v>
      </c>
      <c r="O119" s="54">
        <f t="shared" si="82"/>
        <v>0</v>
      </c>
      <c r="P119" s="54">
        <f t="shared" si="83"/>
        <v>0</v>
      </c>
      <c r="U119" s="110"/>
      <c r="V119" s="116" t="s">
        <v>93</v>
      </c>
      <c r="W119" s="117"/>
      <c r="X119" s="117"/>
      <c r="Y119" s="118"/>
      <c r="Z119" s="110"/>
      <c r="AB119" s="166" t="s">
        <v>93</v>
      </c>
      <c r="AE119" s="158"/>
    </row>
    <row r="120" spans="1:31" ht="14.4" thickBot="1" x14ac:dyDescent="0.3">
      <c r="A120" s="110"/>
      <c r="B120" s="116" t="str">
        <f t="shared" si="75"/>
        <v>Burke Stranger Things</v>
      </c>
      <c r="C120" s="117"/>
      <c r="D120" s="117"/>
      <c r="E120" s="118" t="e">
        <f t="shared" si="76"/>
        <v>#DIV/0!</v>
      </c>
      <c r="F120" s="110"/>
      <c r="H120" s="110"/>
      <c r="I120" s="116" t="str">
        <f t="shared" si="77"/>
        <v>Burke Stranger Things</v>
      </c>
      <c r="J120" s="117">
        <f t="shared" si="78"/>
        <v>0</v>
      </c>
      <c r="K120" s="117">
        <f t="shared" si="79"/>
        <v>0</v>
      </c>
      <c r="L120" s="118" t="e">
        <f t="shared" si="80"/>
        <v>#DIV/0!</v>
      </c>
      <c r="M120" s="110"/>
      <c r="N120" s="54">
        <f t="shared" si="81"/>
        <v>0</v>
      </c>
      <c r="O120" s="54">
        <f t="shared" si="82"/>
        <v>0</v>
      </c>
      <c r="P120" s="54">
        <f t="shared" si="83"/>
        <v>0</v>
      </c>
      <c r="U120" s="110"/>
      <c r="V120" s="116" t="s">
        <v>204</v>
      </c>
      <c r="W120" s="117"/>
      <c r="X120" s="117"/>
      <c r="Y120" s="118"/>
      <c r="Z120" s="110"/>
      <c r="AB120" s="167" t="s">
        <v>204</v>
      </c>
      <c r="AC120" s="159"/>
      <c r="AD120" s="159"/>
      <c r="AE120" s="160"/>
    </row>
    <row r="121" spans="1:31" x14ac:dyDescent="0.25">
      <c r="A121" s="110"/>
      <c r="B121" s="110"/>
      <c r="C121" s="119">
        <f>SUM(C115:C120)</f>
        <v>0</v>
      </c>
      <c r="D121" s="119">
        <f>SUM(D115:D120)</f>
        <v>0</v>
      </c>
      <c r="E121" s="111"/>
      <c r="F121" s="110"/>
      <c r="H121" s="110"/>
      <c r="I121" s="110"/>
      <c r="J121" s="119">
        <f>SUM(J115:J120)</f>
        <v>0</v>
      </c>
      <c r="K121" s="119">
        <f>SUM(K115:K120)</f>
        <v>0</v>
      </c>
      <c r="L121" s="111"/>
      <c r="M121" s="110"/>
      <c r="O121" s="54">
        <f>SUM(O115:O120)</f>
        <v>0</v>
      </c>
      <c r="P121" s="54">
        <f>SUM(P115:P120)</f>
        <v>0</v>
      </c>
      <c r="U121" s="110"/>
      <c r="V121" s="110"/>
      <c r="W121" s="119">
        <f>SUM(W115:W120)</f>
        <v>0</v>
      </c>
      <c r="X121" s="119">
        <f>SUM(X115:X120)</f>
        <v>0</v>
      </c>
      <c r="Y121" s="111"/>
      <c r="Z121" s="110"/>
    </row>
    <row r="122" spans="1:31" ht="15.6" x14ac:dyDescent="0.3">
      <c r="A122" s="249" t="str">
        <f>A111</f>
        <v>2026 Thursday KCMS Volleyball Results</v>
      </c>
      <c r="B122" s="249"/>
      <c r="C122" s="249"/>
      <c r="D122" s="249"/>
      <c r="E122" s="249"/>
      <c r="F122" s="249"/>
      <c r="H122" s="250" t="str">
        <f>H111</f>
        <v>2026 Thursday KCMS Volleyball Standings</v>
      </c>
      <c r="I122" s="250"/>
      <c r="J122" s="250"/>
      <c r="K122" s="250"/>
      <c r="L122" s="250"/>
      <c r="M122" s="250"/>
      <c r="U122" s="250" t="str">
        <f>H122</f>
        <v>2026 Thursday KCMS Volleyball Standings</v>
      </c>
      <c r="V122" s="250"/>
      <c r="W122" s="250"/>
      <c r="X122" s="250"/>
      <c r="Y122" s="250"/>
      <c r="Z122" s="250"/>
      <c r="AB122" s="123" t="s">
        <v>130</v>
      </c>
    </row>
    <row r="123" spans="1:31" ht="14.4" x14ac:dyDescent="0.3">
      <c r="A123" s="110"/>
      <c r="B123" s="251">
        <f>B112+7</f>
        <v>46415</v>
      </c>
      <c r="C123" s="251"/>
      <c r="D123" s="251"/>
      <c r="E123" s="251"/>
      <c r="F123" s="110"/>
      <c r="H123" s="110"/>
      <c r="I123" s="252" t="str">
        <f>"after "&amp;TEXT(B123,"dd.mmm.yyyy")</f>
        <v>after 28.Jan.2027</v>
      </c>
      <c r="J123" s="252"/>
      <c r="K123" s="252"/>
      <c r="L123" s="252"/>
      <c r="M123" s="110"/>
      <c r="U123" s="110"/>
      <c r="V123" s="252" t="str">
        <f>I123</f>
        <v>after 28.Jan.2027</v>
      </c>
      <c r="W123" s="252"/>
      <c r="X123" s="252"/>
      <c r="Y123" s="252"/>
      <c r="Z123" s="110"/>
      <c r="AB123" s="123" t="s">
        <v>131</v>
      </c>
    </row>
    <row r="124" spans="1:31" ht="6" customHeight="1" x14ac:dyDescent="0.25">
      <c r="A124" s="110"/>
      <c r="B124" s="110"/>
      <c r="C124" s="110"/>
      <c r="D124" s="110"/>
      <c r="E124" s="111"/>
      <c r="F124" s="110"/>
      <c r="H124" s="110"/>
      <c r="I124" s="110"/>
      <c r="J124" s="110"/>
      <c r="K124" s="110"/>
      <c r="L124" s="111"/>
      <c r="M124" s="110"/>
      <c r="U124" s="110"/>
      <c r="V124" s="110"/>
      <c r="W124" s="110"/>
      <c r="X124" s="110"/>
      <c r="Y124" s="111"/>
      <c r="Z124" s="110"/>
    </row>
    <row r="125" spans="1:31" ht="14.4" thickBot="1" x14ac:dyDescent="0.3">
      <c r="A125" s="110"/>
      <c r="B125" s="112" t="s">
        <v>43</v>
      </c>
      <c r="C125" s="113" t="s">
        <v>88</v>
      </c>
      <c r="D125" s="113" t="s">
        <v>89</v>
      </c>
      <c r="E125" s="114" t="str">
        <f>E92</f>
        <v>Average</v>
      </c>
      <c r="F125" s="125"/>
      <c r="H125" s="110"/>
      <c r="I125" s="112" t="s">
        <v>43</v>
      </c>
      <c r="J125" s="113" t="s">
        <v>88</v>
      </c>
      <c r="K125" s="113" t="s">
        <v>89</v>
      </c>
      <c r="L125" s="114" t="str">
        <f>L92</f>
        <v>Average</v>
      </c>
      <c r="M125" s="125"/>
      <c r="O125" s="115" t="s">
        <v>92</v>
      </c>
      <c r="P125" s="115" t="s">
        <v>92</v>
      </c>
      <c r="R125" s="54" t="s">
        <v>122</v>
      </c>
      <c r="S125" s="54" t="s">
        <v>123</v>
      </c>
      <c r="U125" s="110"/>
      <c r="V125" s="112" t="s">
        <v>43</v>
      </c>
      <c r="W125" s="113" t="s">
        <v>88</v>
      </c>
      <c r="X125" s="113" t="s">
        <v>89</v>
      </c>
      <c r="Y125" s="114" t="str">
        <f>Y114</f>
        <v>Average</v>
      </c>
      <c r="Z125" s="110"/>
      <c r="AB125" s="123" t="s">
        <v>129</v>
      </c>
    </row>
    <row r="126" spans="1:31" ht="13.8" x14ac:dyDescent="0.25">
      <c r="A126" s="110"/>
      <c r="B126" s="116" t="str">
        <f t="shared" ref="B126:B131" si="84">B115</f>
        <v>Mills</v>
      </c>
      <c r="C126" s="117"/>
      <c r="D126" s="117"/>
      <c r="E126" s="118" t="e">
        <f t="shared" ref="E126:E131" si="85">1000*C126/(C126+D126)</f>
        <v>#DIV/0!</v>
      </c>
      <c r="F126" s="124"/>
      <c r="H126" s="110"/>
      <c r="I126" s="116" t="str">
        <f t="shared" ref="I126:I131" si="86">I115</f>
        <v>Mills</v>
      </c>
      <c r="J126" s="117">
        <f t="shared" ref="J126:J131" si="87">J115+C126</f>
        <v>0</v>
      </c>
      <c r="K126" s="117">
        <f t="shared" ref="K126:K131" si="88">K115+D126</f>
        <v>0</v>
      </c>
      <c r="L126" s="118" t="e">
        <f t="shared" ref="L126:L131" si="89">1000*J126/(J126+K126)</f>
        <v>#DIV/0!</v>
      </c>
      <c r="M126" s="124"/>
      <c r="N126" s="54">
        <f t="shared" ref="N126:N131" si="90">SUM(J126:K126)</f>
        <v>0</v>
      </c>
      <c r="O126" s="54">
        <f t="shared" ref="O126:O131" si="91">J126-J115</f>
        <v>0</v>
      </c>
      <c r="P126" s="54">
        <f t="shared" ref="P126:P131" si="92">K126-K115</f>
        <v>0</v>
      </c>
      <c r="U126" s="110"/>
      <c r="V126" s="116" t="s">
        <v>140</v>
      </c>
      <c r="W126" s="117"/>
      <c r="X126" s="117"/>
      <c r="Y126" s="118"/>
      <c r="Z126" s="110"/>
      <c r="AB126" s="165" t="s">
        <v>140</v>
      </c>
      <c r="AC126" s="156"/>
      <c r="AD126" s="156"/>
      <c r="AE126" s="157"/>
    </row>
    <row r="127" spans="1:31" ht="13.8" x14ac:dyDescent="0.25">
      <c r="A127" s="110"/>
      <c r="B127" s="116" t="str">
        <f t="shared" si="84"/>
        <v>Woolley 5D</v>
      </c>
      <c r="C127" s="117"/>
      <c r="D127" s="117"/>
      <c r="E127" s="118" t="e">
        <f t="shared" si="85"/>
        <v>#DIV/0!</v>
      </c>
      <c r="F127" s="124"/>
      <c r="H127" s="110"/>
      <c r="I127" s="116" t="str">
        <f t="shared" si="86"/>
        <v>Woolley 5D</v>
      </c>
      <c r="J127" s="117">
        <f t="shared" si="87"/>
        <v>0</v>
      </c>
      <c r="K127" s="117">
        <f t="shared" si="88"/>
        <v>0</v>
      </c>
      <c r="L127" s="118" t="e">
        <f t="shared" si="89"/>
        <v>#DIV/0!</v>
      </c>
      <c r="M127" s="124"/>
      <c r="N127" s="54">
        <f t="shared" si="90"/>
        <v>0</v>
      </c>
      <c r="O127" s="54">
        <f t="shared" si="91"/>
        <v>0</v>
      </c>
      <c r="P127" s="54">
        <f t="shared" si="92"/>
        <v>0</v>
      </c>
      <c r="U127" s="110"/>
      <c r="V127" s="116" t="s">
        <v>138</v>
      </c>
      <c r="W127" s="117"/>
      <c r="X127" s="117"/>
      <c r="Y127" s="118"/>
      <c r="Z127" s="110"/>
      <c r="AB127" s="166" t="s">
        <v>138</v>
      </c>
      <c r="AE127" s="158"/>
    </row>
    <row r="128" spans="1:31" ht="13.8" x14ac:dyDescent="0.25">
      <c r="A128" s="110"/>
      <c r="B128" s="116" t="str">
        <f t="shared" si="84"/>
        <v>Earley Dinks</v>
      </c>
      <c r="C128" s="117"/>
      <c r="D128" s="117"/>
      <c r="E128" s="118" t="e">
        <f t="shared" si="85"/>
        <v>#DIV/0!</v>
      </c>
      <c r="F128" s="110"/>
      <c r="H128" s="110"/>
      <c r="I128" s="116" t="str">
        <f t="shared" si="86"/>
        <v>Earley Dinks</v>
      </c>
      <c r="J128" s="117">
        <f t="shared" si="87"/>
        <v>0</v>
      </c>
      <c r="K128" s="117">
        <f t="shared" si="88"/>
        <v>0</v>
      </c>
      <c r="L128" s="118" t="e">
        <f t="shared" si="89"/>
        <v>#DIV/0!</v>
      </c>
      <c r="M128" s="110"/>
      <c r="N128" s="54">
        <f t="shared" si="90"/>
        <v>0</v>
      </c>
      <c r="O128" s="54">
        <f t="shared" si="91"/>
        <v>0</v>
      </c>
      <c r="P128" s="54">
        <f t="shared" si="92"/>
        <v>0</v>
      </c>
      <c r="U128" s="110"/>
      <c r="V128" s="116" t="s">
        <v>139</v>
      </c>
      <c r="W128" s="117"/>
      <c r="X128" s="117"/>
      <c r="Y128" s="118"/>
      <c r="Z128" s="110"/>
      <c r="AB128" s="166" t="s">
        <v>139</v>
      </c>
      <c r="AE128" s="158"/>
    </row>
    <row r="129" spans="1:31" ht="13.8" x14ac:dyDescent="0.25">
      <c r="A129" s="110"/>
      <c r="B129" s="116" t="str">
        <f t="shared" si="84"/>
        <v>Irvine Volleyllamas</v>
      </c>
      <c r="C129" s="117"/>
      <c r="D129" s="117"/>
      <c r="E129" s="118" t="e">
        <f t="shared" si="85"/>
        <v>#DIV/0!</v>
      </c>
      <c r="F129" s="110"/>
      <c r="H129" s="110"/>
      <c r="I129" s="116" t="str">
        <f t="shared" si="86"/>
        <v>Irvine VolleyLlamas</v>
      </c>
      <c r="J129" s="117">
        <f t="shared" si="87"/>
        <v>0</v>
      </c>
      <c r="K129" s="117">
        <f t="shared" si="88"/>
        <v>0</v>
      </c>
      <c r="L129" s="118" t="e">
        <f t="shared" si="89"/>
        <v>#DIV/0!</v>
      </c>
      <c r="M129" s="110"/>
      <c r="N129" s="54">
        <f t="shared" si="90"/>
        <v>0</v>
      </c>
      <c r="O129" s="54">
        <f t="shared" si="91"/>
        <v>0</v>
      </c>
      <c r="P129" s="54">
        <f t="shared" si="92"/>
        <v>0</v>
      </c>
      <c r="U129" s="110"/>
      <c r="V129" s="116" t="s">
        <v>5</v>
      </c>
      <c r="W129" s="117"/>
      <c r="X129" s="117"/>
      <c r="Y129" s="118"/>
      <c r="Z129" s="110"/>
      <c r="AB129" s="166" t="s">
        <v>5</v>
      </c>
      <c r="AE129" s="158"/>
    </row>
    <row r="130" spans="1:31" ht="13.8" x14ac:dyDescent="0.25">
      <c r="A130" s="110"/>
      <c r="B130" s="116" t="str">
        <f t="shared" si="84"/>
        <v>Michnick</v>
      </c>
      <c r="C130" s="117"/>
      <c r="D130" s="117"/>
      <c r="E130" s="118" t="e">
        <f t="shared" si="85"/>
        <v>#DIV/0!</v>
      </c>
      <c r="F130" s="110"/>
      <c r="H130" s="110"/>
      <c r="I130" s="116" t="str">
        <f t="shared" si="86"/>
        <v>Michnick</v>
      </c>
      <c r="J130" s="117">
        <f t="shared" si="87"/>
        <v>0</v>
      </c>
      <c r="K130" s="117">
        <f t="shared" si="88"/>
        <v>0</v>
      </c>
      <c r="L130" s="118" t="e">
        <f t="shared" si="89"/>
        <v>#DIV/0!</v>
      </c>
      <c r="M130" s="110"/>
      <c r="N130" s="54">
        <f t="shared" si="90"/>
        <v>0</v>
      </c>
      <c r="O130" s="54">
        <f t="shared" si="91"/>
        <v>0</v>
      </c>
      <c r="P130" s="54">
        <f t="shared" si="92"/>
        <v>0</v>
      </c>
      <c r="U130" s="110"/>
      <c r="V130" s="116" t="s">
        <v>93</v>
      </c>
      <c r="W130" s="117"/>
      <c r="X130" s="117"/>
      <c r="Y130" s="118"/>
      <c r="Z130" s="110"/>
      <c r="AB130" s="166" t="s">
        <v>93</v>
      </c>
      <c r="AE130" s="158"/>
    </row>
    <row r="131" spans="1:31" ht="14.4" thickBot="1" x14ac:dyDescent="0.3">
      <c r="A131" s="110"/>
      <c r="B131" s="116" t="str">
        <f t="shared" si="84"/>
        <v>Burke Stranger Things</v>
      </c>
      <c r="C131" s="117"/>
      <c r="D131" s="117"/>
      <c r="E131" s="118" t="e">
        <f t="shared" si="85"/>
        <v>#DIV/0!</v>
      </c>
      <c r="F131" s="110"/>
      <c r="H131" s="110"/>
      <c r="I131" s="116" t="str">
        <f t="shared" si="86"/>
        <v>Burke Stranger Things</v>
      </c>
      <c r="J131" s="117">
        <f t="shared" si="87"/>
        <v>0</v>
      </c>
      <c r="K131" s="117">
        <f t="shared" si="88"/>
        <v>0</v>
      </c>
      <c r="L131" s="118" t="e">
        <f t="shared" si="89"/>
        <v>#DIV/0!</v>
      </c>
      <c r="M131" s="110"/>
      <c r="N131" s="54">
        <f t="shared" si="90"/>
        <v>0</v>
      </c>
      <c r="O131" s="54">
        <f t="shared" si="91"/>
        <v>0</v>
      </c>
      <c r="P131" s="54">
        <f t="shared" si="92"/>
        <v>0</v>
      </c>
      <c r="U131" s="110"/>
      <c r="V131" s="116" t="s">
        <v>204</v>
      </c>
      <c r="W131" s="117"/>
      <c r="X131" s="117"/>
      <c r="Y131" s="118"/>
      <c r="Z131" s="110"/>
      <c r="AB131" s="167" t="s">
        <v>204</v>
      </c>
      <c r="AC131" s="159"/>
      <c r="AD131" s="159"/>
      <c r="AE131" s="160"/>
    </row>
    <row r="132" spans="1:31" x14ac:dyDescent="0.25">
      <c r="A132" s="110"/>
      <c r="B132" s="110"/>
      <c r="C132" s="119">
        <f>SUM(C126:C131)</f>
        <v>0</v>
      </c>
      <c r="D132" s="119">
        <f>SUM(D126:D131)</f>
        <v>0</v>
      </c>
      <c r="E132" s="111"/>
      <c r="F132" s="110"/>
      <c r="H132" s="110"/>
      <c r="I132" s="110"/>
      <c r="J132" s="119">
        <f>SUM(J126:J131)</f>
        <v>0</v>
      </c>
      <c r="K132" s="119">
        <f>SUM(K126:K131)</f>
        <v>0</v>
      </c>
      <c r="L132" s="111"/>
      <c r="M132" s="110"/>
      <c r="O132" s="54">
        <f>SUM(O126:O131)</f>
        <v>0</v>
      </c>
      <c r="P132" s="54">
        <f>SUM(P126:P131)</f>
        <v>0</v>
      </c>
      <c r="U132" s="110"/>
      <c r="V132" s="110"/>
      <c r="W132" s="119">
        <f>SUM(W126:W131)</f>
        <v>0</v>
      </c>
      <c r="X132" s="119">
        <f>SUM(X126:X131)</f>
        <v>0</v>
      </c>
      <c r="Y132" s="111"/>
      <c r="Z132" s="110"/>
    </row>
    <row r="133" spans="1:31" ht="15.6" x14ac:dyDescent="0.3">
      <c r="A133" s="249" t="str">
        <f>A122</f>
        <v>2026 Thursday KCMS Volleyball Results</v>
      </c>
      <c r="B133" s="249"/>
      <c r="C133" s="249"/>
      <c r="D133" s="249"/>
      <c r="E133" s="249"/>
      <c r="F133" s="249"/>
      <c r="H133" s="250" t="str">
        <f>H122</f>
        <v>2026 Thursday KCMS Volleyball Standings</v>
      </c>
      <c r="I133" s="250"/>
      <c r="J133" s="250"/>
      <c r="K133" s="250"/>
      <c r="L133" s="250"/>
      <c r="M133" s="250"/>
      <c r="U133" s="250" t="str">
        <f>H133</f>
        <v>2026 Thursday KCMS Volleyball Standings</v>
      </c>
      <c r="V133" s="250"/>
      <c r="W133" s="250"/>
      <c r="X133" s="250"/>
      <c r="Y133" s="250"/>
      <c r="Z133" s="250"/>
      <c r="AB133" s="123" t="s">
        <v>130</v>
      </c>
    </row>
    <row r="134" spans="1:31" ht="14.4" x14ac:dyDescent="0.3">
      <c r="A134" s="110"/>
      <c r="B134" s="251">
        <f>B123+7</f>
        <v>46422</v>
      </c>
      <c r="C134" s="251"/>
      <c r="D134" s="251"/>
      <c r="E134" s="251"/>
      <c r="F134" s="110"/>
      <c r="H134" s="110"/>
      <c r="I134" s="252" t="str">
        <f>"after "&amp;TEXT(B134,"dd.mmm.yyyy")</f>
        <v>after 04.Feb.2027</v>
      </c>
      <c r="J134" s="252"/>
      <c r="K134" s="252"/>
      <c r="L134" s="252"/>
      <c r="M134" s="110"/>
      <c r="U134" s="110"/>
      <c r="V134" s="252" t="str">
        <f>I134</f>
        <v>after 04.Feb.2027</v>
      </c>
      <c r="W134" s="252"/>
      <c r="X134" s="252"/>
      <c r="Y134" s="252"/>
      <c r="Z134" s="110"/>
      <c r="AB134" s="123" t="s">
        <v>131</v>
      </c>
    </row>
    <row r="135" spans="1:31" ht="6" customHeight="1" x14ac:dyDescent="0.25">
      <c r="A135" s="110"/>
      <c r="B135" s="110"/>
      <c r="C135" s="110"/>
      <c r="D135" s="110"/>
      <c r="E135" s="111"/>
      <c r="F135" s="110"/>
      <c r="H135" s="110"/>
      <c r="I135" s="110"/>
      <c r="J135" s="110"/>
      <c r="K135" s="110"/>
      <c r="L135" s="111"/>
      <c r="M135" s="110"/>
      <c r="U135" s="110"/>
      <c r="V135" s="110"/>
      <c r="W135" s="110"/>
      <c r="X135" s="110"/>
      <c r="Y135" s="111"/>
      <c r="Z135" s="110"/>
    </row>
    <row r="136" spans="1:31" ht="14.4" thickBot="1" x14ac:dyDescent="0.3">
      <c r="A136" s="110"/>
      <c r="B136" s="112" t="s">
        <v>43</v>
      </c>
      <c r="C136" s="113" t="s">
        <v>88</v>
      </c>
      <c r="D136" s="113" t="s">
        <v>89</v>
      </c>
      <c r="E136" s="114" t="str">
        <f>E103</f>
        <v>Average</v>
      </c>
      <c r="F136" s="125"/>
      <c r="H136" s="110"/>
      <c r="I136" s="112" t="s">
        <v>43</v>
      </c>
      <c r="J136" s="113" t="s">
        <v>88</v>
      </c>
      <c r="K136" s="113" t="s">
        <v>89</v>
      </c>
      <c r="L136" s="114" t="str">
        <f>L103</f>
        <v>Average</v>
      </c>
      <c r="M136" s="125"/>
      <c r="O136" s="115" t="s">
        <v>92</v>
      </c>
      <c r="P136" s="115" t="s">
        <v>92</v>
      </c>
      <c r="R136" s="54" t="s">
        <v>122</v>
      </c>
      <c r="S136" s="54" t="s">
        <v>123</v>
      </c>
      <c r="U136" s="110"/>
      <c r="V136" s="112" t="s">
        <v>43</v>
      </c>
      <c r="W136" s="113" t="s">
        <v>88</v>
      </c>
      <c r="X136" s="113" t="s">
        <v>89</v>
      </c>
      <c r="Y136" s="114" t="str">
        <f>Y125</f>
        <v>Average</v>
      </c>
      <c r="Z136" s="110"/>
      <c r="AB136" s="123" t="s">
        <v>129</v>
      </c>
    </row>
    <row r="137" spans="1:31" ht="13.8" x14ac:dyDescent="0.25">
      <c r="A137" s="110"/>
      <c r="B137" s="116" t="str">
        <f t="shared" ref="B137:B142" si="93">B126</f>
        <v>Mills</v>
      </c>
      <c r="C137" s="117"/>
      <c r="D137" s="117"/>
      <c r="E137" s="118" t="e">
        <f t="shared" ref="E137:E142" si="94">1000*C137/(C137+D137)</f>
        <v>#DIV/0!</v>
      </c>
      <c r="F137" s="124"/>
      <c r="H137" s="110"/>
      <c r="I137" s="116" t="str">
        <f t="shared" ref="I137:I142" si="95">I126</f>
        <v>Mills</v>
      </c>
      <c r="J137" s="117">
        <f t="shared" ref="J137:J142" si="96">J126+C137</f>
        <v>0</v>
      </c>
      <c r="K137" s="117">
        <f t="shared" ref="K137:K142" si="97">K126+D137</f>
        <v>0</v>
      </c>
      <c r="L137" s="118" t="e">
        <f t="shared" ref="L137:L142" si="98">1000*J137/(J137+K137)</f>
        <v>#DIV/0!</v>
      </c>
      <c r="M137" s="124"/>
      <c r="N137" s="54">
        <f t="shared" ref="N137:N142" si="99">SUM(J137:K137)</f>
        <v>0</v>
      </c>
      <c r="O137" s="54">
        <f t="shared" ref="O137:O142" si="100">J137-J126</f>
        <v>0</v>
      </c>
      <c r="P137" s="54">
        <f t="shared" ref="P137:P142" si="101">K137-K126</f>
        <v>0</v>
      </c>
      <c r="U137" s="110"/>
      <c r="V137" s="116" t="s">
        <v>140</v>
      </c>
      <c r="W137" s="117"/>
      <c r="X137" s="117"/>
      <c r="Y137" s="118"/>
      <c r="Z137" s="110"/>
      <c r="AB137" s="165" t="s">
        <v>140</v>
      </c>
      <c r="AC137" s="156"/>
      <c r="AD137" s="156"/>
      <c r="AE137" s="157"/>
    </row>
    <row r="138" spans="1:31" ht="13.8" x14ac:dyDescent="0.25">
      <c r="A138" s="110"/>
      <c r="B138" s="116" t="str">
        <f t="shared" si="93"/>
        <v>Woolley 5D</v>
      </c>
      <c r="C138" s="117"/>
      <c r="D138" s="117"/>
      <c r="E138" s="118" t="e">
        <f t="shared" si="94"/>
        <v>#DIV/0!</v>
      </c>
      <c r="F138" s="124"/>
      <c r="H138" s="110"/>
      <c r="I138" s="116" t="str">
        <f t="shared" si="95"/>
        <v>Woolley 5D</v>
      </c>
      <c r="J138" s="117">
        <f t="shared" si="96"/>
        <v>0</v>
      </c>
      <c r="K138" s="117">
        <f t="shared" si="97"/>
        <v>0</v>
      </c>
      <c r="L138" s="118" t="e">
        <f t="shared" si="98"/>
        <v>#DIV/0!</v>
      </c>
      <c r="M138" s="124"/>
      <c r="N138" s="54">
        <f t="shared" si="99"/>
        <v>0</v>
      </c>
      <c r="O138" s="54">
        <f t="shared" si="100"/>
        <v>0</v>
      </c>
      <c r="P138" s="54">
        <f t="shared" si="101"/>
        <v>0</v>
      </c>
      <c r="U138" s="110"/>
      <c r="V138" s="116" t="s">
        <v>138</v>
      </c>
      <c r="W138" s="117"/>
      <c r="X138" s="117"/>
      <c r="Y138" s="118"/>
      <c r="Z138" s="110"/>
      <c r="AB138" s="166" t="s">
        <v>138</v>
      </c>
      <c r="AE138" s="158"/>
    </row>
    <row r="139" spans="1:31" ht="13.8" x14ac:dyDescent="0.25">
      <c r="A139" s="110"/>
      <c r="B139" s="116" t="str">
        <f t="shared" si="93"/>
        <v>Earley Dinks</v>
      </c>
      <c r="C139" s="117"/>
      <c r="D139" s="117"/>
      <c r="E139" s="118" t="e">
        <f t="shared" si="94"/>
        <v>#DIV/0!</v>
      </c>
      <c r="F139" s="110"/>
      <c r="H139" s="110"/>
      <c r="I139" s="116" t="str">
        <f t="shared" si="95"/>
        <v>Earley Dinks</v>
      </c>
      <c r="J139" s="117">
        <f t="shared" si="96"/>
        <v>0</v>
      </c>
      <c r="K139" s="117">
        <f t="shared" si="97"/>
        <v>0</v>
      </c>
      <c r="L139" s="118" t="e">
        <f t="shared" si="98"/>
        <v>#DIV/0!</v>
      </c>
      <c r="M139" s="110"/>
      <c r="N139" s="54">
        <f t="shared" si="99"/>
        <v>0</v>
      </c>
      <c r="O139" s="54">
        <f t="shared" si="100"/>
        <v>0</v>
      </c>
      <c r="P139" s="54">
        <f t="shared" si="101"/>
        <v>0</v>
      </c>
      <c r="U139" s="110"/>
      <c r="V139" s="116" t="s">
        <v>139</v>
      </c>
      <c r="W139" s="117"/>
      <c r="X139" s="117"/>
      <c r="Y139" s="118"/>
      <c r="Z139" s="110"/>
      <c r="AB139" s="166" t="s">
        <v>139</v>
      </c>
      <c r="AE139" s="158"/>
    </row>
    <row r="140" spans="1:31" ht="13.8" x14ac:dyDescent="0.25">
      <c r="A140" s="110"/>
      <c r="B140" s="116" t="str">
        <f t="shared" si="93"/>
        <v>Irvine Volleyllamas</v>
      </c>
      <c r="C140" s="117"/>
      <c r="D140" s="117"/>
      <c r="E140" s="118" t="e">
        <f t="shared" si="94"/>
        <v>#DIV/0!</v>
      </c>
      <c r="F140" s="110"/>
      <c r="H140" s="110"/>
      <c r="I140" s="116" t="str">
        <f t="shared" si="95"/>
        <v>Irvine VolleyLlamas</v>
      </c>
      <c r="J140" s="117">
        <f t="shared" si="96"/>
        <v>0</v>
      </c>
      <c r="K140" s="117">
        <f t="shared" si="97"/>
        <v>0</v>
      </c>
      <c r="L140" s="118" t="e">
        <f t="shared" si="98"/>
        <v>#DIV/0!</v>
      </c>
      <c r="M140" s="110"/>
      <c r="N140" s="54">
        <f t="shared" si="99"/>
        <v>0</v>
      </c>
      <c r="O140" s="54">
        <f t="shared" si="100"/>
        <v>0</v>
      </c>
      <c r="P140" s="54">
        <f t="shared" si="101"/>
        <v>0</v>
      </c>
      <c r="U140" s="110"/>
      <c r="V140" s="116" t="s">
        <v>5</v>
      </c>
      <c r="W140" s="117"/>
      <c r="X140" s="117"/>
      <c r="Y140" s="118"/>
      <c r="Z140" s="110"/>
      <c r="AB140" s="166" t="s">
        <v>5</v>
      </c>
      <c r="AE140" s="158"/>
    </row>
    <row r="141" spans="1:31" ht="13.8" x14ac:dyDescent="0.25">
      <c r="A141" s="110"/>
      <c r="B141" s="116" t="str">
        <f t="shared" si="93"/>
        <v>Michnick</v>
      </c>
      <c r="C141" s="117"/>
      <c r="D141" s="117"/>
      <c r="E141" s="118" t="e">
        <f t="shared" si="94"/>
        <v>#DIV/0!</v>
      </c>
      <c r="F141" s="110"/>
      <c r="H141" s="110"/>
      <c r="I141" s="116" t="str">
        <f t="shared" si="95"/>
        <v>Michnick</v>
      </c>
      <c r="J141" s="117">
        <f t="shared" si="96"/>
        <v>0</v>
      </c>
      <c r="K141" s="117">
        <f t="shared" si="97"/>
        <v>0</v>
      </c>
      <c r="L141" s="118" t="e">
        <f t="shared" si="98"/>
        <v>#DIV/0!</v>
      </c>
      <c r="M141" s="110"/>
      <c r="N141" s="54">
        <f t="shared" si="99"/>
        <v>0</v>
      </c>
      <c r="O141" s="54">
        <f t="shared" si="100"/>
        <v>0</v>
      </c>
      <c r="P141" s="54">
        <f t="shared" si="101"/>
        <v>0</v>
      </c>
      <c r="U141" s="110"/>
      <c r="V141" s="116" t="s">
        <v>93</v>
      </c>
      <c r="W141" s="117"/>
      <c r="X141" s="117"/>
      <c r="Y141" s="118"/>
      <c r="Z141" s="110"/>
      <c r="AB141" s="166" t="s">
        <v>93</v>
      </c>
      <c r="AE141" s="158"/>
    </row>
    <row r="142" spans="1:31" ht="14.4" thickBot="1" x14ac:dyDescent="0.3">
      <c r="A142" s="110"/>
      <c r="B142" s="116" t="str">
        <f t="shared" si="93"/>
        <v>Burke Stranger Things</v>
      </c>
      <c r="C142" s="117"/>
      <c r="D142" s="117"/>
      <c r="E142" s="118" t="e">
        <f t="shared" si="94"/>
        <v>#DIV/0!</v>
      </c>
      <c r="F142" s="110"/>
      <c r="H142" s="110"/>
      <c r="I142" s="116" t="str">
        <f t="shared" si="95"/>
        <v>Burke Stranger Things</v>
      </c>
      <c r="J142" s="117">
        <f t="shared" si="96"/>
        <v>0</v>
      </c>
      <c r="K142" s="117">
        <f t="shared" si="97"/>
        <v>0</v>
      </c>
      <c r="L142" s="118" t="e">
        <f t="shared" si="98"/>
        <v>#DIV/0!</v>
      </c>
      <c r="M142" s="110"/>
      <c r="N142" s="54">
        <f t="shared" si="99"/>
        <v>0</v>
      </c>
      <c r="O142" s="54">
        <f t="shared" si="100"/>
        <v>0</v>
      </c>
      <c r="P142" s="54">
        <f t="shared" si="101"/>
        <v>0</v>
      </c>
      <c r="U142" s="110"/>
      <c r="V142" s="116" t="s">
        <v>204</v>
      </c>
      <c r="W142" s="117"/>
      <c r="X142" s="117"/>
      <c r="Y142" s="118"/>
      <c r="Z142" s="110"/>
      <c r="AB142" s="167" t="s">
        <v>204</v>
      </c>
      <c r="AC142" s="159"/>
      <c r="AD142" s="159"/>
      <c r="AE142" s="160"/>
    </row>
    <row r="143" spans="1:31" x14ac:dyDescent="0.25">
      <c r="A143" s="110"/>
      <c r="B143" s="110"/>
      <c r="C143" s="119">
        <f>SUM(C137:C142)</f>
        <v>0</v>
      </c>
      <c r="D143" s="119">
        <f>SUM(D137:D142)</f>
        <v>0</v>
      </c>
      <c r="E143" s="111"/>
      <c r="F143" s="110"/>
      <c r="H143" s="110"/>
      <c r="I143" s="110"/>
      <c r="J143" s="119">
        <f>SUM(J137:J142)</f>
        <v>0</v>
      </c>
      <c r="K143" s="119">
        <f>SUM(K137:K142)</f>
        <v>0</v>
      </c>
      <c r="L143" s="111"/>
      <c r="M143" s="110"/>
      <c r="O143" s="54">
        <f>SUM(O137:O142)</f>
        <v>0</v>
      </c>
      <c r="P143" s="54">
        <f>SUM(P137:P142)</f>
        <v>0</v>
      </c>
      <c r="U143" s="110"/>
      <c r="V143" s="110"/>
      <c r="W143" s="119">
        <f>SUM(W137:W142)</f>
        <v>0</v>
      </c>
      <c r="X143" s="119">
        <f>SUM(X137:X142)</f>
        <v>0</v>
      </c>
      <c r="Y143" s="111"/>
      <c r="Z143" s="110"/>
    </row>
    <row r="144" spans="1:31" ht="15.6" x14ac:dyDescent="0.3">
      <c r="A144" s="249" t="str">
        <f>A133</f>
        <v>2026 Thursday KCMS Volleyball Results</v>
      </c>
      <c r="B144" s="249"/>
      <c r="C144" s="249"/>
      <c r="D144" s="249"/>
      <c r="E144" s="249"/>
      <c r="F144" s="249"/>
      <c r="H144" s="250" t="str">
        <f>H133</f>
        <v>2026 Thursday KCMS Volleyball Standings</v>
      </c>
      <c r="I144" s="250"/>
      <c r="J144" s="250"/>
      <c r="K144" s="250"/>
      <c r="L144" s="250"/>
      <c r="M144" s="250"/>
      <c r="U144" s="250" t="str">
        <f>H144</f>
        <v>2026 Thursday KCMS Volleyball Standings</v>
      </c>
      <c r="V144" s="250"/>
      <c r="W144" s="250"/>
      <c r="X144" s="250"/>
      <c r="Y144" s="250"/>
      <c r="Z144" s="250"/>
      <c r="AB144" s="123" t="s">
        <v>130</v>
      </c>
    </row>
    <row r="145" spans="1:31" ht="14.4" x14ac:dyDescent="0.3">
      <c r="A145" s="110"/>
      <c r="B145" s="251">
        <f>B134+14</f>
        <v>46436</v>
      </c>
      <c r="C145" s="251"/>
      <c r="D145" s="251"/>
      <c r="E145" s="251"/>
      <c r="F145" s="110"/>
      <c r="H145" s="110"/>
      <c r="I145" s="252" t="str">
        <f>"after "&amp;TEXT(B145,"dd.mmm.yyyy")</f>
        <v>after 18.Feb.2027</v>
      </c>
      <c r="J145" s="252"/>
      <c r="K145" s="252"/>
      <c r="L145" s="252"/>
      <c r="M145" s="110"/>
      <c r="U145" s="110"/>
      <c r="V145" s="252" t="str">
        <f>I145</f>
        <v>after 18.Feb.2027</v>
      </c>
      <c r="W145" s="252"/>
      <c r="X145" s="252"/>
      <c r="Y145" s="252"/>
      <c r="Z145" s="110"/>
      <c r="AB145" s="123" t="s">
        <v>131</v>
      </c>
    </row>
    <row r="146" spans="1:31" ht="6" customHeight="1" x14ac:dyDescent="0.25">
      <c r="A146" s="110"/>
      <c r="B146" s="110"/>
      <c r="C146" s="110"/>
      <c r="D146" s="110"/>
      <c r="E146" s="111"/>
      <c r="F146" s="110"/>
      <c r="H146" s="110"/>
      <c r="I146" s="110"/>
      <c r="J146" s="110"/>
      <c r="K146" s="110"/>
      <c r="L146" s="111"/>
      <c r="M146" s="110"/>
      <c r="U146" s="110"/>
      <c r="V146" s="110"/>
      <c r="W146" s="110"/>
      <c r="X146" s="110"/>
      <c r="Y146" s="111"/>
      <c r="Z146" s="110"/>
    </row>
    <row r="147" spans="1:31" ht="14.4" thickBot="1" x14ac:dyDescent="0.3">
      <c r="A147" s="110"/>
      <c r="B147" s="112" t="s">
        <v>43</v>
      </c>
      <c r="C147" s="113" t="s">
        <v>88</v>
      </c>
      <c r="D147" s="113" t="s">
        <v>89</v>
      </c>
      <c r="E147" s="114" t="str">
        <f>E114</f>
        <v>Average</v>
      </c>
      <c r="F147" s="125"/>
      <c r="H147" s="110"/>
      <c r="I147" s="112" t="s">
        <v>43</v>
      </c>
      <c r="J147" s="113" t="s">
        <v>88</v>
      </c>
      <c r="K147" s="113" t="s">
        <v>89</v>
      </c>
      <c r="L147" s="114" t="str">
        <f>L114</f>
        <v>Average</v>
      </c>
      <c r="M147" s="125"/>
      <c r="O147" s="115" t="s">
        <v>92</v>
      </c>
      <c r="P147" s="115" t="s">
        <v>92</v>
      </c>
      <c r="R147" s="54" t="s">
        <v>122</v>
      </c>
      <c r="S147" s="54" t="s">
        <v>123</v>
      </c>
      <c r="U147" s="110"/>
      <c r="V147" s="112" t="s">
        <v>43</v>
      </c>
      <c r="W147" s="113" t="s">
        <v>88</v>
      </c>
      <c r="X147" s="113" t="s">
        <v>89</v>
      </c>
      <c r="Y147" s="114" t="str">
        <f>Y136</f>
        <v>Average</v>
      </c>
      <c r="Z147" s="110"/>
      <c r="AB147" s="123" t="s">
        <v>129</v>
      </c>
    </row>
    <row r="148" spans="1:31" ht="13.8" x14ac:dyDescent="0.25">
      <c r="A148" s="110"/>
      <c r="B148" s="116" t="str">
        <f t="shared" ref="B148:B153" si="102">B137</f>
        <v>Mills</v>
      </c>
      <c r="C148" s="117"/>
      <c r="D148" s="117"/>
      <c r="E148" s="118" t="e">
        <f t="shared" ref="E148:E153" si="103">1000*C148/(C148+D148)</f>
        <v>#DIV/0!</v>
      </c>
      <c r="F148" s="124"/>
      <c r="H148" s="110"/>
      <c r="I148" s="116" t="str">
        <f t="shared" ref="I148:I153" si="104">I137</f>
        <v>Mills</v>
      </c>
      <c r="J148" s="117">
        <f t="shared" ref="J148:J153" si="105">J137+C148</f>
        <v>0</v>
      </c>
      <c r="K148" s="117">
        <f t="shared" ref="K148:K153" si="106">K137+D148</f>
        <v>0</v>
      </c>
      <c r="L148" s="118" t="e">
        <f t="shared" ref="L148:L153" si="107">1000*J148/(J148+K148)</f>
        <v>#DIV/0!</v>
      </c>
      <c r="M148" s="124"/>
      <c r="N148" s="54">
        <f t="shared" ref="N148:N153" si="108">SUM(J148:K148)</f>
        <v>0</v>
      </c>
      <c r="O148" s="54">
        <f t="shared" ref="O148:O153" si="109">J148-J137</f>
        <v>0</v>
      </c>
      <c r="P148" s="54">
        <f t="shared" ref="P148:P153" si="110">K148-K137</f>
        <v>0</v>
      </c>
      <c r="U148" s="110"/>
      <c r="V148" s="116" t="s">
        <v>140</v>
      </c>
      <c r="W148" s="117"/>
      <c r="X148" s="117"/>
      <c r="Y148" s="118"/>
      <c r="Z148" s="110"/>
      <c r="AB148" s="165" t="s">
        <v>140</v>
      </c>
      <c r="AC148" s="156"/>
      <c r="AD148" s="156"/>
      <c r="AE148" s="157"/>
    </row>
    <row r="149" spans="1:31" ht="13.8" x14ac:dyDescent="0.25">
      <c r="A149" s="110"/>
      <c r="B149" s="116" t="str">
        <f t="shared" si="102"/>
        <v>Woolley 5D</v>
      </c>
      <c r="C149" s="117"/>
      <c r="D149" s="117"/>
      <c r="E149" s="118" t="e">
        <f t="shared" si="103"/>
        <v>#DIV/0!</v>
      </c>
      <c r="F149" s="124"/>
      <c r="H149" s="110"/>
      <c r="I149" s="116" t="str">
        <f t="shared" si="104"/>
        <v>Woolley 5D</v>
      </c>
      <c r="J149" s="117">
        <f t="shared" si="105"/>
        <v>0</v>
      </c>
      <c r="K149" s="117">
        <f t="shared" si="106"/>
        <v>0</v>
      </c>
      <c r="L149" s="118" t="e">
        <f t="shared" si="107"/>
        <v>#DIV/0!</v>
      </c>
      <c r="M149" s="124"/>
      <c r="N149" s="54">
        <f t="shared" si="108"/>
        <v>0</v>
      </c>
      <c r="O149" s="54">
        <f t="shared" si="109"/>
        <v>0</v>
      </c>
      <c r="P149" s="54">
        <f t="shared" si="110"/>
        <v>0</v>
      </c>
      <c r="U149" s="110"/>
      <c r="V149" s="116" t="s">
        <v>138</v>
      </c>
      <c r="W149" s="117"/>
      <c r="X149" s="117"/>
      <c r="Y149" s="118"/>
      <c r="Z149" s="110"/>
      <c r="AB149" s="166" t="s">
        <v>138</v>
      </c>
      <c r="AE149" s="158"/>
    </row>
    <row r="150" spans="1:31" ht="13.8" x14ac:dyDescent="0.25">
      <c r="A150" s="110"/>
      <c r="B150" s="116" t="str">
        <f t="shared" si="102"/>
        <v>Earley Dinks</v>
      </c>
      <c r="C150" s="117"/>
      <c r="D150" s="117"/>
      <c r="E150" s="118" t="e">
        <f t="shared" si="103"/>
        <v>#DIV/0!</v>
      </c>
      <c r="F150" s="110"/>
      <c r="H150" s="110"/>
      <c r="I150" s="116" t="str">
        <f t="shared" si="104"/>
        <v>Earley Dinks</v>
      </c>
      <c r="J150" s="117">
        <f t="shared" si="105"/>
        <v>0</v>
      </c>
      <c r="K150" s="117">
        <f t="shared" si="106"/>
        <v>0</v>
      </c>
      <c r="L150" s="118" t="e">
        <f t="shared" si="107"/>
        <v>#DIV/0!</v>
      </c>
      <c r="M150" s="110"/>
      <c r="N150" s="54">
        <f t="shared" si="108"/>
        <v>0</v>
      </c>
      <c r="O150" s="54">
        <f t="shared" si="109"/>
        <v>0</v>
      </c>
      <c r="P150" s="54">
        <f t="shared" si="110"/>
        <v>0</v>
      </c>
      <c r="U150" s="110"/>
      <c r="V150" s="116" t="s">
        <v>139</v>
      </c>
      <c r="W150" s="117"/>
      <c r="X150" s="117"/>
      <c r="Y150" s="118"/>
      <c r="Z150" s="110"/>
      <c r="AB150" s="166" t="s">
        <v>139</v>
      </c>
      <c r="AE150" s="158"/>
    </row>
    <row r="151" spans="1:31" ht="13.8" x14ac:dyDescent="0.25">
      <c r="A151" s="110"/>
      <c r="B151" s="116" t="str">
        <f t="shared" si="102"/>
        <v>Irvine Volleyllamas</v>
      </c>
      <c r="C151" s="117"/>
      <c r="D151" s="117"/>
      <c r="E151" s="118" t="e">
        <f t="shared" si="103"/>
        <v>#DIV/0!</v>
      </c>
      <c r="F151" s="110"/>
      <c r="H151" s="110"/>
      <c r="I151" s="116" t="str">
        <f t="shared" si="104"/>
        <v>Irvine VolleyLlamas</v>
      </c>
      <c r="J151" s="117">
        <f t="shared" si="105"/>
        <v>0</v>
      </c>
      <c r="K151" s="117">
        <f t="shared" si="106"/>
        <v>0</v>
      </c>
      <c r="L151" s="118" t="e">
        <f t="shared" si="107"/>
        <v>#DIV/0!</v>
      </c>
      <c r="M151" s="110"/>
      <c r="N151" s="54">
        <f t="shared" si="108"/>
        <v>0</v>
      </c>
      <c r="O151" s="54">
        <f t="shared" si="109"/>
        <v>0</v>
      </c>
      <c r="P151" s="54">
        <f t="shared" si="110"/>
        <v>0</v>
      </c>
      <c r="U151" s="110"/>
      <c r="V151" s="116" t="s">
        <v>5</v>
      </c>
      <c r="W151" s="117"/>
      <c r="X151" s="117"/>
      <c r="Y151" s="118"/>
      <c r="Z151" s="110"/>
      <c r="AB151" s="166" t="s">
        <v>5</v>
      </c>
      <c r="AE151" s="158"/>
    </row>
    <row r="152" spans="1:31" ht="13.8" x14ac:dyDescent="0.25">
      <c r="A152" s="110"/>
      <c r="B152" s="116" t="str">
        <f t="shared" si="102"/>
        <v>Michnick</v>
      </c>
      <c r="C152" s="117"/>
      <c r="D152" s="117"/>
      <c r="E152" s="118" t="e">
        <f t="shared" si="103"/>
        <v>#DIV/0!</v>
      </c>
      <c r="F152" s="110"/>
      <c r="H152" s="110"/>
      <c r="I152" s="116" t="str">
        <f t="shared" si="104"/>
        <v>Michnick</v>
      </c>
      <c r="J152" s="117">
        <f t="shared" si="105"/>
        <v>0</v>
      </c>
      <c r="K152" s="117">
        <f t="shared" si="106"/>
        <v>0</v>
      </c>
      <c r="L152" s="118" t="e">
        <f t="shared" si="107"/>
        <v>#DIV/0!</v>
      </c>
      <c r="M152" s="110"/>
      <c r="N152" s="54">
        <f t="shared" si="108"/>
        <v>0</v>
      </c>
      <c r="O152" s="54">
        <f t="shared" si="109"/>
        <v>0</v>
      </c>
      <c r="P152" s="54">
        <f t="shared" si="110"/>
        <v>0</v>
      </c>
      <c r="U152" s="110"/>
      <c r="V152" s="116" t="s">
        <v>93</v>
      </c>
      <c r="W152" s="117"/>
      <c r="X152" s="117"/>
      <c r="Y152" s="118"/>
      <c r="Z152" s="110"/>
      <c r="AB152" s="166" t="s">
        <v>93</v>
      </c>
      <c r="AE152" s="158"/>
    </row>
    <row r="153" spans="1:31" ht="14.4" thickBot="1" x14ac:dyDescent="0.3">
      <c r="A153" s="110"/>
      <c r="B153" s="116" t="str">
        <f t="shared" si="102"/>
        <v>Burke Stranger Things</v>
      </c>
      <c r="C153" s="117"/>
      <c r="D153" s="117"/>
      <c r="E153" s="118" t="e">
        <f t="shared" si="103"/>
        <v>#DIV/0!</v>
      </c>
      <c r="F153" s="110"/>
      <c r="H153" s="110"/>
      <c r="I153" s="116" t="str">
        <f t="shared" si="104"/>
        <v>Burke Stranger Things</v>
      </c>
      <c r="J153" s="117">
        <f t="shared" si="105"/>
        <v>0</v>
      </c>
      <c r="K153" s="117">
        <f t="shared" si="106"/>
        <v>0</v>
      </c>
      <c r="L153" s="118" t="e">
        <f t="shared" si="107"/>
        <v>#DIV/0!</v>
      </c>
      <c r="M153" s="110"/>
      <c r="N153" s="54">
        <f t="shared" si="108"/>
        <v>0</v>
      </c>
      <c r="O153" s="54">
        <f t="shared" si="109"/>
        <v>0</v>
      </c>
      <c r="P153" s="54">
        <f t="shared" si="110"/>
        <v>0</v>
      </c>
      <c r="U153" s="110"/>
      <c r="V153" s="116" t="s">
        <v>204</v>
      </c>
      <c r="W153" s="117"/>
      <c r="X153" s="117"/>
      <c r="Y153" s="118"/>
      <c r="Z153" s="110"/>
      <c r="AB153" s="167" t="s">
        <v>204</v>
      </c>
      <c r="AC153" s="159"/>
      <c r="AD153" s="159"/>
      <c r="AE153" s="160"/>
    </row>
    <row r="154" spans="1:31" x14ac:dyDescent="0.25">
      <c r="A154" s="110"/>
      <c r="B154" s="110"/>
      <c r="C154" s="119">
        <f>SUM(C148:C153)</f>
        <v>0</v>
      </c>
      <c r="D154" s="119">
        <f>SUM(D148:D153)</f>
        <v>0</v>
      </c>
      <c r="E154" s="111"/>
      <c r="F154" s="110"/>
      <c r="H154" s="110"/>
      <c r="I154" s="110"/>
      <c r="J154" s="119">
        <f>SUM(J148:J153)</f>
        <v>0</v>
      </c>
      <c r="K154" s="119">
        <f>SUM(K148:K153)</f>
        <v>0</v>
      </c>
      <c r="L154" s="111"/>
      <c r="M154" s="110"/>
      <c r="O154" s="54">
        <f>SUM(O148:O153)</f>
        <v>0</v>
      </c>
      <c r="P154" s="54">
        <f>SUM(P148:P153)</f>
        <v>0</v>
      </c>
      <c r="U154" s="110"/>
      <c r="V154" s="110"/>
      <c r="W154" s="119">
        <f>SUM(W148:W153)</f>
        <v>0</v>
      </c>
      <c r="X154" s="119">
        <f>SUM(X148:X153)</f>
        <v>0</v>
      </c>
      <c r="Y154" s="111"/>
      <c r="Z154" s="110"/>
    </row>
    <row r="155" spans="1:31" ht="15.6" x14ac:dyDescent="0.3">
      <c r="A155" s="249" t="str">
        <f>A144</f>
        <v>2026 Thursday KCMS Volleyball Results</v>
      </c>
      <c r="B155" s="249"/>
      <c r="C155" s="249"/>
      <c r="D155" s="249"/>
      <c r="E155" s="249"/>
      <c r="F155" s="249"/>
      <c r="H155" s="250" t="str">
        <f>H144</f>
        <v>2026 Thursday KCMS Volleyball Standings</v>
      </c>
      <c r="I155" s="250"/>
      <c r="J155" s="250"/>
      <c r="K155" s="250"/>
      <c r="L155" s="250"/>
      <c r="M155" s="250"/>
      <c r="U155" s="250" t="str">
        <f>H155</f>
        <v>2026 Thursday KCMS Volleyball Standings</v>
      </c>
      <c r="V155" s="250"/>
      <c r="W155" s="250"/>
      <c r="X155" s="250"/>
      <c r="Y155" s="250"/>
      <c r="Z155" s="250"/>
      <c r="AB155" s="123" t="s">
        <v>130</v>
      </c>
    </row>
    <row r="156" spans="1:31" ht="14.4" x14ac:dyDescent="0.3">
      <c r="A156" s="110"/>
      <c r="B156" s="251">
        <f>B145+7</f>
        <v>46443</v>
      </c>
      <c r="C156" s="251"/>
      <c r="D156" s="251"/>
      <c r="E156" s="251"/>
      <c r="F156" s="110"/>
      <c r="H156" s="110"/>
      <c r="I156" s="252" t="str">
        <f>"after "&amp;TEXT(B156,"dd.mmm.yyyy")</f>
        <v>after 25.Feb.2027</v>
      </c>
      <c r="J156" s="252"/>
      <c r="K156" s="252"/>
      <c r="L156" s="252"/>
      <c r="M156" s="110"/>
      <c r="U156" s="110"/>
      <c r="V156" s="252" t="str">
        <f>I156</f>
        <v>after 25.Feb.2027</v>
      </c>
      <c r="W156" s="252"/>
      <c r="X156" s="252"/>
      <c r="Y156" s="252"/>
      <c r="Z156" s="110"/>
      <c r="AB156" s="123" t="s">
        <v>131</v>
      </c>
    </row>
    <row r="157" spans="1:31" ht="6" customHeight="1" x14ac:dyDescent="0.25">
      <c r="A157" s="110"/>
      <c r="B157" s="110"/>
      <c r="C157" s="110"/>
      <c r="D157" s="110"/>
      <c r="E157" s="111"/>
      <c r="F157" s="110"/>
      <c r="H157" s="110"/>
      <c r="I157" s="110"/>
      <c r="J157" s="110"/>
      <c r="K157" s="110"/>
      <c r="L157" s="111"/>
      <c r="M157" s="110"/>
      <c r="U157" s="110"/>
      <c r="V157" s="110"/>
      <c r="W157" s="110"/>
      <c r="X157" s="110"/>
      <c r="Y157" s="111"/>
      <c r="Z157" s="110"/>
    </row>
    <row r="158" spans="1:31" ht="14.4" thickBot="1" x14ac:dyDescent="0.3">
      <c r="A158" s="110"/>
      <c r="B158" s="112" t="s">
        <v>43</v>
      </c>
      <c r="C158" s="113" t="s">
        <v>88</v>
      </c>
      <c r="D158" s="113" t="s">
        <v>89</v>
      </c>
      <c r="E158" s="114" t="str">
        <f>E125</f>
        <v>Average</v>
      </c>
      <c r="F158" s="125"/>
      <c r="H158" s="110"/>
      <c r="I158" s="112" t="s">
        <v>43</v>
      </c>
      <c r="J158" s="113" t="s">
        <v>88</v>
      </c>
      <c r="K158" s="113" t="s">
        <v>89</v>
      </c>
      <c r="L158" s="114" t="str">
        <f>L125</f>
        <v>Average</v>
      </c>
      <c r="M158" s="125"/>
      <c r="O158" s="115" t="s">
        <v>92</v>
      </c>
      <c r="P158" s="115" t="s">
        <v>92</v>
      </c>
      <c r="R158" s="54" t="s">
        <v>122</v>
      </c>
      <c r="S158" s="54" t="s">
        <v>123</v>
      </c>
      <c r="U158" s="110"/>
      <c r="V158" s="112" t="s">
        <v>43</v>
      </c>
      <c r="W158" s="113" t="s">
        <v>88</v>
      </c>
      <c r="X158" s="113" t="s">
        <v>89</v>
      </c>
      <c r="Y158" s="114" t="str">
        <f>Y147</f>
        <v>Average</v>
      </c>
      <c r="Z158" s="110"/>
      <c r="AB158" s="123" t="s">
        <v>129</v>
      </c>
    </row>
    <row r="159" spans="1:31" ht="13.8" x14ac:dyDescent="0.25">
      <c r="A159" s="110"/>
      <c r="B159" s="116" t="str">
        <f t="shared" ref="B159:B164" si="111">B148</f>
        <v>Mills</v>
      </c>
      <c r="C159" s="117"/>
      <c r="D159" s="117"/>
      <c r="E159" s="118" t="e">
        <f t="shared" ref="E159:E164" si="112">1000*C159/(C159+D159)</f>
        <v>#DIV/0!</v>
      </c>
      <c r="F159" s="124"/>
      <c r="H159" s="110"/>
      <c r="I159" s="116" t="str">
        <f t="shared" ref="I159:I164" si="113">I148</f>
        <v>Mills</v>
      </c>
      <c r="J159" s="117">
        <f t="shared" ref="J159:J164" si="114">J148+C159</f>
        <v>0</v>
      </c>
      <c r="K159" s="117">
        <f t="shared" ref="K159:K164" si="115">K148+D159</f>
        <v>0</v>
      </c>
      <c r="L159" s="118" t="e">
        <f t="shared" ref="L159:L164" si="116">1000*J159/(J159+K159)</f>
        <v>#DIV/0!</v>
      </c>
      <c r="M159" s="124"/>
      <c r="N159" s="54">
        <f t="shared" ref="N159:N164" si="117">SUM(J159:K159)</f>
        <v>0</v>
      </c>
      <c r="O159" s="54">
        <f t="shared" ref="O159:O164" si="118">J159-J148</f>
        <v>0</v>
      </c>
      <c r="P159" s="54">
        <f t="shared" ref="P159:P164" si="119">K159-K148</f>
        <v>0</v>
      </c>
      <c r="U159" s="110"/>
      <c r="V159" s="116" t="s">
        <v>140</v>
      </c>
      <c r="W159" s="117"/>
      <c r="X159" s="117"/>
      <c r="Y159" s="118"/>
      <c r="Z159" s="110"/>
      <c r="AB159" s="165" t="s">
        <v>140</v>
      </c>
      <c r="AC159" s="156"/>
      <c r="AD159" s="156"/>
      <c r="AE159" s="157"/>
    </row>
    <row r="160" spans="1:31" ht="13.8" x14ac:dyDescent="0.25">
      <c r="A160" s="110"/>
      <c r="B160" s="116" t="str">
        <f t="shared" si="111"/>
        <v>Woolley 5D</v>
      </c>
      <c r="C160" s="117"/>
      <c r="D160" s="117"/>
      <c r="E160" s="118" t="e">
        <f t="shared" si="112"/>
        <v>#DIV/0!</v>
      </c>
      <c r="F160" s="124"/>
      <c r="H160" s="110"/>
      <c r="I160" s="116" t="str">
        <f t="shared" si="113"/>
        <v>Woolley 5D</v>
      </c>
      <c r="J160" s="117">
        <f t="shared" si="114"/>
        <v>0</v>
      </c>
      <c r="K160" s="117">
        <f t="shared" si="115"/>
        <v>0</v>
      </c>
      <c r="L160" s="118" t="e">
        <f t="shared" si="116"/>
        <v>#DIV/0!</v>
      </c>
      <c r="M160" s="124"/>
      <c r="N160" s="54">
        <f t="shared" si="117"/>
        <v>0</v>
      </c>
      <c r="O160" s="54">
        <f t="shared" si="118"/>
        <v>0</v>
      </c>
      <c r="P160" s="54">
        <f t="shared" si="119"/>
        <v>0</v>
      </c>
      <c r="U160" s="110"/>
      <c r="V160" s="116" t="s">
        <v>138</v>
      </c>
      <c r="W160" s="117"/>
      <c r="X160" s="117"/>
      <c r="Y160" s="118"/>
      <c r="Z160" s="110"/>
      <c r="AB160" s="166" t="s">
        <v>138</v>
      </c>
      <c r="AE160" s="158"/>
    </row>
    <row r="161" spans="1:31" ht="13.8" x14ac:dyDescent="0.25">
      <c r="A161" s="110"/>
      <c r="B161" s="116" t="str">
        <f t="shared" si="111"/>
        <v>Earley Dinks</v>
      </c>
      <c r="C161" s="117"/>
      <c r="D161" s="117"/>
      <c r="E161" s="118" t="e">
        <f t="shared" si="112"/>
        <v>#DIV/0!</v>
      </c>
      <c r="F161" s="110"/>
      <c r="H161" s="110"/>
      <c r="I161" s="116" t="str">
        <f t="shared" si="113"/>
        <v>Earley Dinks</v>
      </c>
      <c r="J161" s="117">
        <f t="shared" si="114"/>
        <v>0</v>
      </c>
      <c r="K161" s="117">
        <f t="shared" si="115"/>
        <v>0</v>
      </c>
      <c r="L161" s="118" t="e">
        <f t="shared" si="116"/>
        <v>#DIV/0!</v>
      </c>
      <c r="M161" s="110"/>
      <c r="N161" s="54">
        <f t="shared" si="117"/>
        <v>0</v>
      </c>
      <c r="O161" s="54">
        <f t="shared" si="118"/>
        <v>0</v>
      </c>
      <c r="P161" s="54">
        <f t="shared" si="119"/>
        <v>0</v>
      </c>
      <c r="U161" s="110"/>
      <c r="V161" s="116" t="s">
        <v>139</v>
      </c>
      <c r="W161" s="117"/>
      <c r="X161" s="117"/>
      <c r="Y161" s="118"/>
      <c r="Z161" s="110"/>
      <c r="AB161" s="166" t="s">
        <v>139</v>
      </c>
      <c r="AE161" s="158"/>
    </row>
    <row r="162" spans="1:31" ht="13.8" x14ac:dyDescent="0.25">
      <c r="A162" s="110"/>
      <c r="B162" s="116" t="str">
        <f t="shared" si="111"/>
        <v>Irvine Volleyllamas</v>
      </c>
      <c r="C162" s="117"/>
      <c r="D162" s="117"/>
      <c r="E162" s="118" t="e">
        <f t="shared" si="112"/>
        <v>#DIV/0!</v>
      </c>
      <c r="F162" s="110"/>
      <c r="H162" s="110"/>
      <c r="I162" s="116" t="str">
        <f t="shared" si="113"/>
        <v>Irvine VolleyLlamas</v>
      </c>
      <c r="J162" s="117">
        <f t="shared" si="114"/>
        <v>0</v>
      </c>
      <c r="K162" s="117">
        <f t="shared" si="115"/>
        <v>0</v>
      </c>
      <c r="L162" s="118" t="e">
        <f t="shared" si="116"/>
        <v>#DIV/0!</v>
      </c>
      <c r="M162" s="110"/>
      <c r="N162" s="54">
        <f t="shared" si="117"/>
        <v>0</v>
      </c>
      <c r="O162" s="54">
        <f t="shared" si="118"/>
        <v>0</v>
      </c>
      <c r="P162" s="54">
        <f t="shared" si="119"/>
        <v>0</v>
      </c>
      <c r="U162" s="110"/>
      <c r="V162" s="116" t="s">
        <v>5</v>
      </c>
      <c r="W162" s="117"/>
      <c r="X162" s="117"/>
      <c r="Y162" s="118"/>
      <c r="Z162" s="110"/>
      <c r="AB162" s="166" t="s">
        <v>5</v>
      </c>
      <c r="AE162" s="158"/>
    </row>
    <row r="163" spans="1:31" ht="13.8" x14ac:dyDescent="0.25">
      <c r="A163" s="110"/>
      <c r="B163" s="116" t="str">
        <f t="shared" si="111"/>
        <v>Michnick</v>
      </c>
      <c r="C163" s="117"/>
      <c r="D163" s="117"/>
      <c r="E163" s="118" t="e">
        <f t="shared" si="112"/>
        <v>#DIV/0!</v>
      </c>
      <c r="F163" s="110"/>
      <c r="H163" s="110"/>
      <c r="I163" s="116" t="str">
        <f t="shared" si="113"/>
        <v>Michnick</v>
      </c>
      <c r="J163" s="117">
        <f t="shared" si="114"/>
        <v>0</v>
      </c>
      <c r="K163" s="117">
        <f t="shared" si="115"/>
        <v>0</v>
      </c>
      <c r="L163" s="118" t="e">
        <f t="shared" si="116"/>
        <v>#DIV/0!</v>
      </c>
      <c r="M163" s="110"/>
      <c r="N163" s="54">
        <f t="shared" si="117"/>
        <v>0</v>
      </c>
      <c r="O163" s="54">
        <f t="shared" si="118"/>
        <v>0</v>
      </c>
      <c r="P163" s="54">
        <f t="shared" si="119"/>
        <v>0</v>
      </c>
      <c r="U163" s="110"/>
      <c r="V163" s="116" t="s">
        <v>93</v>
      </c>
      <c r="W163" s="117"/>
      <c r="X163" s="117"/>
      <c r="Y163" s="118"/>
      <c r="Z163" s="110"/>
      <c r="AB163" s="166" t="s">
        <v>93</v>
      </c>
      <c r="AE163" s="158"/>
    </row>
    <row r="164" spans="1:31" ht="14.4" thickBot="1" x14ac:dyDescent="0.3">
      <c r="A164" s="110"/>
      <c r="B164" s="116" t="str">
        <f t="shared" si="111"/>
        <v>Burke Stranger Things</v>
      </c>
      <c r="C164" s="117"/>
      <c r="D164" s="117"/>
      <c r="E164" s="118" t="e">
        <f t="shared" si="112"/>
        <v>#DIV/0!</v>
      </c>
      <c r="F164" s="110"/>
      <c r="H164" s="110"/>
      <c r="I164" s="116" t="str">
        <f t="shared" si="113"/>
        <v>Burke Stranger Things</v>
      </c>
      <c r="J164" s="117">
        <f t="shared" si="114"/>
        <v>0</v>
      </c>
      <c r="K164" s="117">
        <f t="shared" si="115"/>
        <v>0</v>
      </c>
      <c r="L164" s="118" t="e">
        <f t="shared" si="116"/>
        <v>#DIV/0!</v>
      </c>
      <c r="M164" s="110"/>
      <c r="N164" s="54">
        <f t="shared" si="117"/>
        <v>0</v>
      </c>
      <c r="O164" s="54">
        <f t="shared" si="118"/>
        <v>0</v>
      </c>
      <c r="P164" s="54">
        <f t="shared" si="119"/>
        <v>0</v>
      </c>
      <c r="U164" s="110"/>
      <c r="V164" s="116" t="s">
        <v>204</v>
      </c>
      <c r="W164" s="117"/>
      <c r="X164" s="117"/>
      <c r="Y164" s="118"/>
      <c r="Z164" s="110"/>
      <c r="AB164" s="167" t="s">
        <v>204</v>
      </c>
      <c r="AC164" s="159"/>
      <c r="AD164" s="159"/>
      <c r="AE164" s="160"/>
    </row>
    <row r="165" spans="1:31" x14ac:dyDescent="0.25">
      <c r="A165" s="110"/>
      <c r="B165" s="110"/>
      <c r="C165" s="119">
        <f>SUM(C159:C164)</f>
        <v>0</v>
      </c>
      <c r="D165" s="119">
        <f>SUM(D159:D164)</f>
        <v>0</v>
      </c>
      <c r="E165" s="111"/>
      <c r="F165" s="110"/>
      <c r="H165" s="110"/>
      <c r="I165" s="110"/>
      <c r="J165" s="119">
        <f>SUM(J159:J164)</f>
        <v>0</v>
      </c>
      <c r="K165" s="119">
        <f>SUM(K159:K164)</f>
        <v>0</v>
      </c>
      <c r="L165" s="111"/>
      <c r="M165" s="110"/>
      <c r="O165" s="54">
        <f>SUM(O159:O164)</f>
        <v>0</v>
      </c>
      <c r="P165" s="54">
        <f>SUM(P159:P164)</f>
        <v>0</v>
      </c>
      <c r="U165" s="110"/>
      <c r="V165" s="110"/>
      <c r="W165" s="119">
        <f>SUM(W159:W164)</f>
        <v>0</v>
      </c>
      <c r="X165" s="119">
        <f>SUM(X159:X164)</f>
        <v>0</v>
      </c>
      <c r="Y165" s="111"/>
      <c r="Z165" s="110"/>
    </row>
    <row r="166" spans="1:31" ht="15.6" x14ac:dyDescent="0.3">
      <c r="A166" s="249" t="str">
        <f>A155</f>
        <v>2026 Thursday KCMS Volleyball Results</v>
      </c>
      <c r="B166" s="249"/>
      <c r="C166" s="249"/>
      <c r="D166" s="249"/>
      <c r="E166" s="249"/>
      <c r="F166" s="249"/>
      <c r="H166" s="250" t="str">
        <f>H155</f>
        <v>2026 Thursday KCMS Volleyball Standings</v>
      </c>
      <c r="I166" s="250"/>
      <c r="J166" s="250"/>
      <c r="K166" s="250"/>
      <c r="L166" s="250"/>
      <c r="M166" s="250"/>
      <c r="U166" s="250" t="str">
        <f>H166</f>
        <v>2026 Thursday KCMS Volleyball Standings</v>
      </c>
      <c r="V166" s="250"/>
      <c r="W166" s="250"/>
      <c r="X166" s="250"/>
      <c r="Y166" s="250"/>
      <c r="Z166" s="250"/>
      <c r="AB166" s="123" t="s">
        <v>130</v>
      </c>
    </row>
    <row r="167" spans="1:31" ht="14.4" x14ac:dyDescent="0.3">
      <c r="A167" s="110"/>
      <c r="B167" s="251">
        <f>B156+14</f>
        <v>46457</v>
      </c>
      <c r="C167" s="251"/>
      <c r="D167" s="251"/>
      <c r="E167" s="251"/>
      <c r="F167" s="110"/>
      <c r="H167" s="110"/>
      <c r="I167" s="252" t="str">
        <f>"Final Results after "&amp;TEXT(B167,"dd.mmm.yyyy")</f>
        <v>Final Results after 11.Mar.2027</v>
      </c>
      <c r="J167" s="252"/>
      <c r="K167" s="252"/>
      <c r="L167" s="252"/>
      <c r="M167" s="110"/>
      <c r="U167" s="110"/>
      <c r="V167" s="252" t="s">
        <v>141</v>
      </c>
      <c r="W167" s="252"/>
      <c r="X167" s="252"/>
      <c r="Y167" s="252"/>
      <c r="Z167" s="110"/>
      <c r="AB167" s="123" t="s">
        <v>131</v>
      </c>
    </row>
    <row r="168" spans="1:31" ht="6" customHeight="1" x14ac:dyDescent="0.25">
      <c r="A168" s="110"/>
      <c r="B168" s="110"/>
      <c r="C168" s="110"/>
      <c r="D168" s="110"/>
      <c r="E168" s="111"/>
      <c r="F168" s="110"/>
      <c r="H168" s="110"/>
      <c r="I168" s="110"/>
      <c r="J168" s="110"/>
      <c r="K168" s="110"/>
      <c r="L168" s="111"/>
      <c r="M168" s="110"/>
      <c r="U168" s="110"/>
      <c r="V168" s="110"/>
      <c r="W168" s="110"/>
      <c r="X168" s="110"/>
      <c r="Y168" s="111"/>
      <c r="Z168" s="110"/>
    </row>
    <row r="169" spans="1:31" ht="14.4" thickBot="1" x14ac:dyDescent="0.3">
      <c r="A169" s="110"/>
      <c r="B169" s="112" t="s">
        <v>43</v>
      </c>
      <c r="C169" s="113" t="s">
        <v>88</v>
      </c>
      <c r="D169" s="113" t="s">
        <v>89</v>
      </c>
      <c r="E169" s="114" t="str">
        <f>E136</f>
        <v>Average</v>
      </c>
      <c r="F169" s="125"/>
      <c r="H169" s="110"/>
      <c r="I169" s="112" t="s">
        <v>43</v>
      </c>
      <c r="J169" s="113" t="s">
        <v>88</v>
      </c>
      <c r="K169" s="113" t="s">
        <v>89</v>
      </c>
      <c r="L169" s="114" t="str">
        <f>L136</f>
        <v>Average</v>
      </c>
      <c r="M169" s="125"/>
      <c r="O169" s="115" t="s">
        <v>92</v>
      </c>
      <c r="P169" s="115" t="s">
        <v>92</v>
      </c>
      <c r="R169" s="54" t="s">
        <v>122</v>
      </c>
      <c r="S169" s="54" t="s">
        <v>123</v>
      </c>
      <c r="U169" s="110"/>
      <c r="V169" s="112" t="s">
        <v>43</v>
      </c>
      <c r="W169" s="113" t="s">
        <v>88</v>
      </c>
      <c r="X169" s="113" t="s">
        <v>89</v>
      </c>
      <c r="Y169" s="114" t="str">
        <f>Y158</f>
        <v>Average</v>
      </c>
      <c r="Z169" s="110"/>
      <c r="AB169" s="123" t="s">
        <v>129</v>
      </c>
    </row>
    <row r="170" spans="1:31" ht="13.8" x14ac:dyDescent="0.25">
      <c r="A170" s="110"/>
      <c r="B170" s="116" t="str">
        <f t="shared" ref="B170:B175" si="120">B159</f>
        <v>Mills</v>
      </c>
      <c r="C170" s="117"/>
      <c r="D170" s="117"/>
      <c r="E170" s="118" t="e">
        <f t="shared" ref="E170:E175" si="121">1000*C170/(C170+D170)</f>
        <v>#DIV/0!</v>
      </c>
      <c r="F170" s="124"/>
      <c r="H170" s="110"/>
      <c r="I170" s="116" t="str">
        <f t="shared" ref="I170:I175" si="122">I159</f>
        <v>Mills</v>
      </c>
      <c r="J170" s="117">
        <f t="shared" ref="J170:J175" si="123">J159+C170</f>
        <v>0</v>
      </c>
      <c r="K170" s="117">
        <f t="shared" ref="K170:K175" si="124">K159+D170</f>
        <v>0</v>
      </c>
      <c r="L170" s="118" t="e">
        <f t="shared" ref="L170:L175" si="125">1000*J170/(J170+K170)</f>
        <v>#DIV/0!</v>
      </c>
      <c r="M170" s="124"/>
      <c r="N170" s="54">
        <f t="shared" ref="N170:N175" si="126">SUM(J170:K170)</f>
        <v>0</v>
      </c>
      <c r="O170" s="54">
        <f t="shared" ref="O170:O175" si="127">J170-J159</f>
        <v>0</v>
      </c>
      <c r="P170" s="54">
        <f t="shared" ref="P170:P175" si="128">K170-K159</f>
        <v>0</v>
      </c>
      <c r="U170" s="110"/>
      <c r="V170" s="116" t="s">
        <v>140</v>
      </c>
      <c r="W170" s="117"/>
      <c r="X170" s="117"/>
      <c r="Y170" s="118"/>
      <c r="Z170" s="110"/>
      <c r="AB170" s="165" t="s">
        <v>140</v>
      </c>
      <c r="AC170" s="156"/>
      <c r="AD170" s="156"/>
      <c r="AE170" s="157"/>
    </row>
    <row r="171" spans="1:31" ht="13.8" x14ac:dyDescent="0.25">
      <c r="A171" s="110"/>
      <c r="B171" s="116" t="str">
        <f t="shared" si="120"/>
        <v>Woolley 5D</v>
      </c>
      <c r="C171" s="117"/>
      <c r="D171" s="117"/>
      <c r="E171" s="118" t="e">
        <f t="shared" si="121"/>
        <v>#DIV/0!</v>
      </c>
      <c r="F171" s="124"/>
      <c r="H171" s="110"/>
      <c r="I171" s="116" t="str">
        <f t="shared" si="122"/>
        <v>Woolley 5D</v>
      </c>
      <c r="J171" s="117">
        <f t="shared" si="123"/>
        <v>0</v>
      </c>
      <c r="K171" s="117">
        <f t="shared" si="124"/>
        <v>0</v>
      </c>
      <c r="L171" s="118" t="e">
        <f t="shared" si="125"/>
        <v>#DIV/0!</v>
      </c>
      <c r="M171" s="124"/>
      <c r="N171" s="54">
        <f t="shared" si="126"/>
        <v>0</v>
      </c>
      <c r="O171" s="54">
        <f t="shared" si="127"/>
        <v>0</v>
      </c>
      <c r="P171" s="54">
        <f t="shared" si="128"/>
        <v>0</v>
      </c>
      <c r="U171" s="110"/>
      <c r="V171" s="116" t="s">
        <v>138</v>
      </c>
      <c r="W171" s="117"/>
      <c r="X171" s="117"/>
      <c r="Y171" s="118"/>
      <c r="Z171" s="110"/>
      <c r="AB171" s="166" t="s">
        <v>138</v>
      </c>
      <c r="AE171" s="158"/>
    </row>
    <row r="172" spans="1:31" ht="13.8" x14ac:dyDescent="0.25">
      <c r="A172" s="110"/>
      <c r="B172" s="116" t="str">
        <f t="shared" si="120"/>
        <v>Earley Dinks</v>
      </c>
      <c r="C172" s="117"/>
      <c r="D172" s="117"/>
      <c r="E172" s="118" t="e">
        <f t="shared" si="121"/>
        <v>#DIV/0!</v>
      </c>
      <c r="F172" s="110"/>
      <c r="H172" s="110"/>
      <c r="I172" s="116" t="str">
        <f t="shared" si="122"/>
        <v>Earley Dinks</v>
      </c>
      <c r="J172" s="117">
        <f t="shared" si="123"/>
        <v>0</v>
      </c>
      <c r="K172" s="117">
        <f t="shared" si="124"/>
        <v>0</v>
      </c>
      <c r="L172" s="118" t="e">
        <f t="shared" si="125"/>
        <v>#DIV/0!</v>
      </c>
      <c r="M172" s="110"/>
      <c r="N172" s="54">
        <f t="shared" si="126"/>
        <v>0</v>
      </c>
      <c r="O172" s="54">
        <f t="shared" si="127"/>
        <v>0</v>
      </c>
      <c r="P172" s="54">
        <f t="shared" si="128"/>
        <v>0</v>
      </c>
      <c r="U172" s="110"/>
      <c r="V172" s="116" t="s">
        <v>139</v>
      </c>
      <c r="W172" s="117"/>
      <c r="X172" s="117"/>
      <c r="Y172" s="118"/>
      <c r="Z172" s="110"/>
      <c r="AB172" s="166" t="s">
        <v>139</v>
      </c>
      <c r="AE172" s="158"/>
    </row>
    <row r="173" spans="1:31" ht="13.8" x14ac:dyDescent="0.25">
      <c r="A173" s="110"/>
      <c r="B173" s="116" t="str">
        <f t="shared" si="120"/>
        <v>Irvine Volleyllamas</v>
      </c>
      <c r="C173" s="117"/>
      <c r="D173" s="117"/>
      <c r="E173" s="118" t="e">
        <f t="shared" si="121"/>
        <v>#DIV/0!</v>
      </c>
      <c r="F173" s="110"/>
      <c r="H173" s="110"/>
      <c r="I173" s="116" t="str">
        <f t="shared" si="122"/>
        <v>Irvine VolleyLlamas</v>
      </c>
      <c r="J173" s="117">
        <f t="shared" si="123"/>
        <v>0</v>
      </c>
      <c r="K173" s="117">
        <f t="shared" si="124"/>
        <v>0</v>
      </c>
      <c r="L173" s="118" t="e">
        <f t="shared" si="125"/>
        <v>#DIV/0!</v>
      </c>
      <c r="M173" s="110"/>
      <c r="N173" s="54">
        <f t="shared" si="126"/>
        <v>0</v>
      </c>
      <c r="O173" s="54">
        <f t="shared" si="127"/>
        <v>0</v>
      </c>
      <c r="P173" s="54">
        <f t="shared" si="128"/>
        <v>0</v>
      </c>
      <c r="U173" s="110"/>
      <c r="V173" s="116" t="s">
        <v>5</v>
      </c>
      <c r="W173" s="117"/>
      <c r="X173" s="117"/>
      <c r="Y173" s="118"/>
      <c r="Z173" s="110"/>
      <c r="AB173" s="166" t="s">
        <v>5</v>
      </c>
      <c r="AE173" s="158"/>
    </row>
    <row r="174" spans="1:31" ht="13.8" x14ac:dyDescent="0.25">
      <c r="A174" s="110"/>
      <c r="B174" s="116" t="str">
        <f t="shared" si="120"/>
        <v>Michnick</v>
      </c>
      <c r="C174" s="117"/>
      <c r="D174" s="117"/>
      <c r="E174" s="118" t="e">
        <f t="shared" si="121"/>
        <v>#DIV/0!</v>
      </c>
      <c r="F174" s="110"/>
      <c r="H174" s="110"/>
      <c r="I174" s="116" t="str">
        <f t="shared" si="122"/>
        <v>Michnick</v>
      </c>
      <c r="J174" s="117">
        <f t="shared" si="123"/>
        <v>0</v>
      </c>
      <c r="K174" s="117">
        <f t="shared" si="124"/>
        <v>0</v>
      </c>
      <c r="L174" s="118" t="e">
        <f t="shared" si="125"/>
        <v>#DIV/0!</v>
      </c>
      <c r="M174" s="110"/>
      <c r="N174" s="54">
        <f t="shared" si="126"/>
        <v>0</v>
      </c>
      <c r="O174" s="54">
        <f t="shared" si="127"/>
        <v>0</v>
      </c>
      <c r="P174" s="54">
        <f t="shared" si="128"/>
        <v>0</v>
      </c>
      <c r="U174" s="110"/>
      <c r="V174" s="116" t="s">
        <v>93</v>
      </c>
      <c r="W174" s="117"/>
      <c r="X174" s="117"/>
      <c r="Y174" s="118"/>
      <c r="Z174" s="110"/>
      <c r="AB174" s="166" t="s">
        <v>93</v>
      </c>
      <c r="AE174" s="158"/>
    </row>
    <row r="175" spans="1:31" ht="14.4" thickBot="1" x14ac:dyDescent="0.3">
      <c r="A175" s="110"/>
      <c r="B175" s="116" t="str">
        <f t="shared" si="120"/>
        <v>Burke Stranger Things</v>
      </c>
      <c r="C175" s="117"/>
      <c r="D175" s="117"/>
      <c r="E175" s="118" t="e">
        <f t="shared" si="121"/>
        <v>#DIV/0!</v>
      </c>
      <c r="F175" s="110"/>
      <c r="H175" s="110"/>
      <c r="I175" s="116" t="str">
        <f t="shared" si="122"/>
        <v>Burke Stranger Things</v>
      </c>
      <c r="J175" s="117">
        <f t="shared" si="123"/>
        <v>0</v>
      </c>
      <c r="K175" s="117">
        <f t="shared" si="124"/>
        <v>0</v>
      </c>
      <c r="L175" s="118" t="e">
        <f t="shared" si="125"/>
        <v>#DIV/0!</v>
      </c>
      <c r="M175" s="110"/>
      <c r="N175" s="54">
        <f t="shared" si="126"/>
        <v>0</v>
      </c>
      <c r="O175" s="54">
        <f t="shared" si="127"/>
        <v>0</v>
      </c>
      <c r="P175" s="54">
        <f t="shared" si="128"/>
        <v>0</v>
      </c>
      <c r="U175" s="110"/>
      <c r="V175" s="116" t="s">
        <v>204</v>
      </c>
      <c r="W175" s="117"/>
      <c r="X175" s="117"/>
      <c r="Y175" s="118"/>
      <c r="Z175" s="110"/>
      <c r="AB175" s="167" t="s">
        <v>204</v>
      </c>
      <c r="AC175" s="159"/>
      <c r="AD175" s="159"/>
      <c r="AE175" s="160"/>
    </row>
    <row r="176" spans="1:31" x14ac:dyDescent="0.25">
      <c r="A176" s="110"/>
      <c r="B176" s="110"/>
      <c r="C176" s="119">
        <f>SUM(C170:C175)</f>
        <v>0</v>
      </c>
      <c r="D176" s="119">
        <f>SUM(D170:D175)</f>
        <v>0</v>
      </c>
      <c r="E176" s="111"/>
      <c r="F176" s="110"/>
      <c r="H176" s="110"/>
      <c r="I176" s="110"/>
      <c r="J176" s="119">
        <f>SUM(J170:J175)</f>
        <v>0</v>
      </c>
      <c r="K176" s="119">
        <f>SUM(K170:K175)</f>
        <v>0</v>
      </c>
      <c r="L176" s="111"/>
      <c r="M176" s="110"/>
      <c r="O176" s="54">
        <f>SUM(O170:O175)</f>
        <v>0</v>
      </c>
      <c r="P176" s="54">
        <f>SUM(P170:P175)</f>
        <v>0</v>
      </c>
      <c r="U176" s="110"/>
      <c r="V176" s="110"/>
      <c r="W176" s="119">
        <f>SUM(W170:W175)</f>
        <v>0</v>
      </c>
      <c r="X176" s="119">
        <f>SUM(X170:X175)</f>
        <v>0</v>
      </c>
      <c r="Y176" s="111"/>
      <c r="Z176" s="110"/>
    </row>
  </sheetData>
  <sortState xmlns:xlrd2="http://schemas.microsoft.com/office/spreadsheetml/2017/richdata2" ref="AB115:AE120">
    <sortCondition descending="1" ref="AE115:AE120"/>
  </sortState>
  <mergeCells count="96">
    <mergeCell ref="H1:M1"/>
    <mergeCell ref="I2:L2"/>
    <mergeCell ref="H45:M45"/>
    <mergeCell ref="H23:M23"/>
    <mergeCell ref="I13:L13"/>
    <mergeCell ref="H12:M12"/>
    <mergeCell ref="I24:L24"/>
    <mergeCell ref="H34:M34"/>
    <mergeCell ref="I35:L35"/>
    <mergeCell ref="H100:M100"/>
    <mergeCell ref="I101:L101"/>
    <mergeCell ref="I79:L79"/>
    <mergeCell ref="H89:M89"/>
    <mergeCell ref="I90:L90"/>
    <mergeCell ref="H56:M56"/>
    <mergeCell ref="I46:L46"/>
    <mergeCell ref="H78:M78"/>
    <mergeCell ref="I57:L57"/>
    <mergeCell ref="H67:M67"/>
    <mergeCell ref="I68:L68"/>
    <mergeCell ref="A1:F1"/>
    <mergeCell ref="B2:E2"/>
    <mergeCell ref="A12:F12"/>
    <mergeCell ref="B13:E13"/>
    <mergeCell ref="A23:F23"/>
    <mergeCell ref="A56:F56"/>
    <mergeCell ref="B57:E57"/>
    <mergeCell ref="A67:F67"/>
    <mergeCell ref="B24:E24"/>
    <mergeCell ref="A34:F34"/>
    <mergeCell ref="B35:E35"/>
    <mergeCell ref="A45:F45"/>
    <mergeCell ref="B46:E46"/>
    <mergeCell ref="A89:F89"/>
    <mergeCell ref="B90:E90"/>
    <mergeCell ref="A100:F100"/>
    <mergeCell ref="B101:E101"/>
    <mergeCell ref="B68:E68"/>
    <mergeCell ref="A78:F78"/>
    <mergeCell ref="B79:E79"/>
    <mergeCell ref="U1:Z1"/>
    <mergeCell ref="V2:Y2"/>
    <mergeCell ref="U12:Z12"/>
    <mergeCell ref="V13:Y13"/>
    <mergeCell ref="U23:Z23"/>
    <mergeCell ref="V24:Y24"/>
    <mergeCell ref="U34:Z34"/>
    <mergeCell ref="V35:Y35"/>
    <mergeCell ref="U45:Z45"/>
    <mergeCell ref="V46:Y46"/>
    <mergeCell ref="U56:Z56"/>
    <mergeCell ref="V57:Y57"/>
    <mergeCell ref="U67:Z67"/>
    <mergeCell ref="V68:Y68"/>
    <mergeCell ref="U78:Z78"/>
    <mergeCell ref="V79:Y79"/>
    <mergeCell ref="U89:Z89"/>
    <mergeCell ref="V90:Y90"/>
    <mergeCell ref="U100:Z100"/>
    <mergeCell ref="V101:Y101"/>
    <mergeCell ref="A111:F111"/>
    <mergeCell ref="H111:M111"/>
    <mergeCell ref="U111:Z111"/>
    <mergeCell ref="B112:E112"/>
    <mergeCell ref="I112:L112"/>
    <mergeCell ref="V112:Y112"/>
    <mergeCell ref="A122:F122"/>
    <mergeCell ref="H122:M122"/>
    <mergeCell ref="U122:Z122"/>
    <mergeCell ref="B123:E123"/>
    <mergeCell ref="I123:L123"/>
    <mergeCell ref="V123:Y123"/>
    <mergeCell ref="A133:F133"/>
    <mergeCell ref="H133:M133"/>
    <mergeCell ref="U133:Z133"/>
    <mergeCell ref="B134:E134"/>
    <mergeCell ref="I134:L134"/>
    <mergeCell ref="V134:Y134"/>
    <mergeCell ref="A144:F144"/>
    <mergeCell ref="H144:M144"/>
    <mergeCell ref="U144:Z144"/>
    <mergeCell ref="B145:E145"/>
    <mergeCell ref="I145:L145"/>
    <mergeCell ref="V145:Y145"/>
    <mergeCell ref="A155:F155"/>
    <mergeCell ref="H155:M155"/>
    <mergeCell ref="U155:Z155"/>
    <mergeCell ref="B156:E156"/>
    <mergeCell ref="I156:L156"/>
    <mergeCell ref="V156:Y156"/>
    <mergeCell ref="A166:F166"/>
    <mergeCell ref="H166:M166"/>
    <mergeCell ref="U166:Z166"/>
    <mergeCell ref="B167:E167"/>
    <mergeCell ref="I167:L167"/>
    <mergeCell ref="V167:Y167"/>
  </mergeCells>
  <conditionalFormatting sqref="R5:R10">
    <cfRule type="expression" dxfId="38" priority="14">
      <formula>R5=NameCode</formula>
    </cfRule>
  </conditionalFormatting>
  <conditionalFormatting sqref="R12:R21">
    <cfRule type="expression" dxfId="37" priority="16">
      <formula>R12=NameCode</formula>
    </cfRule>
  </conditionalFormatting>
  <conditionalFormatting sqref="R23:R32">
    <cfRule type="expression" dxfId="36" priority="18">
      <formula>R23=NameCode</formula>
    </cfRule>
  </conditionalFormatting>
  <conditionalFormatting sqref="R34:R43">
    <cfRule type="expression" dxfId="35" priority="20">
      <formula>R34=NameCode</formula>
    </cfRule>
  </conditionalFormatting>
  <conditionalFormatting sqref="R45:R54">
    <cfRule type="expression" dxfId="34" priority="22">
      <formula>R45=NameCode</formula>
    </cfRule>
  </conditionalFormatting>
  <conditionalFormatting sqref="R56:R65">
    <cfRule type="expression" dxfId="33" priority="24">
      <formula>R56=NameCode</formula>
    </cfRule>
  </conditionalFormatting>
  <conditionalFormatting sqref="R67:R76">
    <cfRule type="expression" dxfId="32" priority="26">
      <formula>R67=NameCode</formula>
    </cfRule>
  </conditionalFormatting>
  <conditionalFormatting sqref="R78:R87">
    <cfRule type="expression" dxfId="31" priority="28">
      <formula>R78=NameCode</formula>
    </cfRule>
  </conditionalFormatting>
  <conditionalFormatting sqref="R89:R98">
    <cfRule type="expression" dxfId="30" priority="30">
      <formula>R89=NameCode</formula>
    </cfRule>
  </conditionalFormatting>
  <conditionalFormatting sqref="R100:R109">
    <cfRule type="expression" dxfId="29" priority="32">
      <formula>R100=NameCode</formula>
    </cfRule>
  </conditionalFormatting>
  <conditionalFormatting sqref="R111:R120">
    <cfRule type="expression" dxfId="28" priority="34">
      <formula>R111=NameCode</formula>
    </cfRule>
  </conditionalFormatting>
  <conditionalFormatting sqref="R122:R131">
    <cfRule type="expression" dxfId="27" priority="12">
      <formula>R122=NameCode</formula>
    </cfRule>
  </conditionalFormatting>
  <conditionalFormatting sqref="R133:R142">
    <cfRule type="expression" dxfId="26" priority="10">
      <formula>R133=NameCode</formula>
    </cfRule>
  </conditionalFormatting>
  <conditionalFormatting sqref="R144:R153">
    <cfRule type="expression" dxfId="25" priority="8">
      <formula>R144=NameCode</formula>
    </cfRule>
  </conditionalFormatting>
  <conditionalFormatting sqref="R155:R164">
    <cfRule type="expression" dxfId="24" priority="6">
      <formula>R155=NameCode</formula>
    </cfRule>
  </conditionalFormatting>
  <conditionalFormatting sqref="R166:R175">
    <cfRule type="expression" dxfId="23" priority="4">
      <formula>R166=NameCode</formula>
    </cfRule>
  </conditionalFormatting>
  <conditionalFormatting sqref="S5:S10">
    <cfRule type="expression" dxfId="22" priority="13">
      <formula>S5=NameCode</formula>
    </cfRule>
  </conditionalFormatting>
  <conditionalFormatting sqref="S12:S21">
    <cfRule type="expression" dxfId="21" priority="15">
      <formula>S12=NameCode</formula>
    </cfRule>
  </conditionalFormatting>
  <conditionalFormatting sqref="S23:S32">
    <cfRule type="expression" dxfId="20" priority="17">
      <formula>S23=NameCode</formula>
    </cfRule>
  </conditionalFormatting>
  <conditionalFormatting sqref="S34:S43">
    <cfRule type="expression" dxfId="19" priority="19">
      <formula>S34=NameCode</formula>
    </cfRule>
  </conditionalFormatting>
  <conditionalFormatting sqref="S45:S54">
    <cfRule type="expression" dxfId="18" priority="21">
      <formula>S45=NameCode</formula>
    </cfRule>
  </conditionalFormatting>
  <conditionalFormatting sqref="S56:S65">
    <cfRule type="expression" dxfId="17" priority="23">
      <formula>S56=NameCode</formula>
    </cfRule>
  </conditionalFormatting>
  <conditionalFormatting sqref="S67:S76">
    <cfRule type="expression" dxfId="16" priority="25">
      <formula>S67=NameCode</formula>
    </cfRule>
  </conditionalFormatting>
  <conditionalFormatting sqref="S78:S87">
    <cfRule type="expression" dxfId="15" priority="27">
      <formula>S78=NameCode</formula>
    </cfRule>
  </conditionalFormatting>
  <conditionalFormatting sqref="S89:S98">
    <cfRule type="expression" dxfId="14" priority="29">
      <formula>S89=NameCode</formula>
    </cfRule>
  </conditionalFormatting>
  <conditionalFormatting sqref="S100:S109">
    <cfRule type="expression" dxfId="13" priority="31">
      <formula>S100=NameCode</formula>
    </cfRule>
  </conditionalFormatting>
  <conditionalFormatting sqref="S111:S120">
    <cfRule type="expression" dxfId="12" priority="33">
      <formula>S111=NameCode</formula>
    </cfRule>
  </conditionalFormatting>
  <conditionalFormatting sqref="S122:S131">
    <cfRule type="expression" dxfId="11" priority="11">
      <formula>S122=NameCode</formula>
    </cfRule>
  </conditionalFormatting>
  <conditionalFormatting sqref="S133:S142">
    <cfRule type="expression" dxfId="10" priority="9">
      <formula>S133=NameCode</formula>
    </cfRule>
  </conditionalFormatting>
  <conditionalFormatting sqref="S144:S153">
    <cfRule type="expression" dxfId="9" priority="7">
      <formula>S144=NameCode</formula>
    </cfRule>
  </conditionalFormatting>
  <conditionalFormatting sqref="S155:S164">
    <cfRule type="expression" dxfId="8" priority="5">
      <formula>S155=NameCode</formula>
    </cfRule>
  </conditionalFormatting>
  <conditionalFormatting sqref="S166:S175">
    <cfRule type="expression" dxfId="7" priority="3">
      <formula>S166=NameCode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D6ACC-5074-4F01-ABF7-174AA17C0DE5}">
  <dimension ref="A1:M49"/>
  <sheetViews>
    <sheetView zoomScale="85" zoomScaleNormal="85" workbookViewId="0">
      <selection activeCell="U43" sqref="U42:U43"/>
    </sheetView>
  </sheetViews>
  <sheetFormatPr defaultRowHeight="14.4" x14ac:dyDescent="0.3"/>
  <cols>
    <col min="3" max="4" width="11.109375" bestFit="1" customWidth="1"/>
    <col min="7" max="8" width="11.109375" bestFit="1" customWidth="1"/>
    <col min="12" max="12" width="11.44140625" bestFit="1" customWidth="1"/>
  </cols>
  <sheetData>
    <row r="1" spans="1:13" x14ac:dyDescent="0.3">
      <c r="A1" s="260">
        <v>44840</v>
      </c>
      <c r="B1" s="257" t="s">
        <v>0</v>
      </c>
      <c r="C1" s="258"/>
      <c r="D1" s="259"/>
      <c r="E1" s="20"/>
      <c r="F1" s="254" t="s">
        <v>1</v>
      </c>
      <c r="G1" s="255"/>
      <c r="H1" s="256"/>
    </row>
    <row r="2" spans="1:13" x14ac:dyDescent="0.3">
      <c r="A2" s="260"/>
      <c r="B2" s="1"/>
      <c r="C2" s="1">
        <v>730</v>
      </c>
      <c r="D2" s="1">
        <v>830</v>
      </c>
      <c r="E2" s="20"/>
      <c r="F2" s="1"/>
      <c r="G2" s="1">
        <v>730</v>
      </c>
      <c r="H2" s="1">
        <v>830</v>
      </c>
      <c r="L2" s="1" t="s">
        <v>7</v>
      </c>
      <c r="M2" s="1">
        <f t="shared" ref="M2:M7" si="0">COUNTIF(B2:H49,L2)</f>
        <v>13</v>
      </c>
    </row>
    <row r="3" spans="1:13" x14ac:dyDescent="0.3">
      <c r="A3" s="260"/>
      <c r="B3" s="1" t="s">
        <v>20</v>
      </c>
      <c r="C3" s="1" t="s">
        <v>7</v>
      </c>
      <c r="D3" s="1" t="s">
        <v>6</v>
      </c>
      <c r="E3" s="20"/>
      <c r="F3" s="1" t="s">
        <v>20</v>
      </c>
      <c r="G3" s="1" t="s">
        <v>5</v>
      </c>
      <c r="H3" s="1" t="s">
        <v>24</v>
      </c>
      <c r="L3" s="1" t="s">
        <v>21</v>
      </c>
      <c r="M3" s="1">
        <f t="shared" si="0"/>
        <v>13</v>
      </c>
    </row>
    <row r="4" spans="1:13" x14ac:dyDescent="0.3">
      <c r="A4" s="260"/>
      <c r="B4" s="1" t="s">
        <v>19</v>
      </c>
      <c r="C4" s="1" t="s">
        <v>21</v>
      </c>
      <c r="D4" s="1" t="s">
        <v>22</v>
      </c>
      <c r="E4" s="20"/>
      <c r="F4" s="1" t="s">
        <v>19</v>
      </c>
      <c r="G4" s="1" t="s">
        <v>23</v>
      </c>
      <c r="H4" s="1" t="s">
        <v>7</v>
      </c>
      <c r="L4" s="1" t="s">
        <v>6</v>
      </c>
      <c r="M4" s="1">
        <f t="shared" si="0"/>
        <v>12</v>
      </c>
    </row>
    <row r="5" spans="1:13" x14ac:dyDescent="0.3">
      <c r="A5" s="3"/>
      <c r="B5" s="3"/>
      <c r="C5" s="3"/>
      <c r="D5" s="3"/>
      <c r="E5" s="3"/>
      <c r="F5" s="3"/>
      <c r="G5" s="3"/>
      <c r="H5" s="3"/>
      <c r="L5" s="1" t="s">
        <v>22</v>
      </c>
      <c r="M5" s="1">
        <f t="shared" si="0"/>
        <v>13</v>
      </c>
    </row>
    <row r="6" spans="1:13" x14ac:dyDescent="0.3">
      <c r="A6" s="260">
        <v>44847</v>
      </c>
      <c r="B6" s="257" t="s">
        <v>0</v>
      </c>
      <c r="C6" s="258"/>
      <c r="D6" s="259"/>
      <c r="E6" s="20"/>
      <c r="F6" s="254" t="s">
        <v>1</v>
      </c>
      <c r="G6" s="255"/>
      <c r="H6" s="256"/>
      <c r="L6" s="1" t="s">
        <v>5</v>
      </c>
      <c r="M6" s="1">
        <f t="shared" si="0"/>
        <v>12</v>
      </c>
    </row>
    <row r="7" spans="1:13" x14ac:dyDescent="0.3">
      <c r="A7" s="260"/>
      <c r="B7" s="1"/>
      <c r="C7" s="1">
        <v>730</v>
      </c>
      <c r="D7" s="1">
        <v>830</v>
      </c>
      <c r="E7" s="20"/>
      <c r="F7" s="1"/>
      <c r="G7" s="1">
        <v>730</v>
      </c>
      <c r="H7" s="1">
        <v>830</v>
      </c>
      <c r="L7" s="1" t="s">
        <v>23</v>
      </c>
      <c r="M7" s="1">
        <f t="shared" si="0"/>
        <v>12</v>
      </c>
    </row>
    <row r="8" spans="1:13" x14ac:dyDescent="0.3">
      <c r="A8" s="260"/>
      <c r="B8" s="1" t="s">
        <v>20</v>
      </c>
      <c r="C8" s="1" t="s">
        <v>25</v>
      </c>
      <c r="D8" s="1" t="s">
        <v>22</v>
      </c>
      <c r="E8" s="20"/>
      <c r="F8" s="1" t="s">
        <v>20</v>
      </c>
      <c r="G8" s="1" t="s">
        <v>24</v>
      </c>
      <c r="H8" s="1" t="s">
        <v>6</v>
      </c>
    </row>
    <row r="9" spans="1:13" x14ac:dyDescent="0.3">
      <c r="A9" s="260"/>
      <c r="B9" s="1" t="s">
        <v>19</v>
      </c>
      <c r="C9" s="1" t="s">
        <v>22</v>
      </c>
      <c r="D9" s="1" t="s">
        <v>21</v>
      </c>
      <c r="E9" s="20"/>
      <c r="F9" s="1" t="s">
        <v>19</v>
      </c>
      <c r="G9" s="1" t="s">
        <v>26</v>
      </c>
      <c r="H9" s="1" t="s">
        <v>5</v>
      </c>
    </row>
    <row r="10" spans="1:13" x14ac:dyDescent="0.3">
      <c r="A10" s="3"/>
      <c r="B10" s="3"/>
      <c r="C10" s="3"/>
      <c r="D10" s="3"/>
      <c r="E10" s="3"/>
      <c r="F10" s="3"/>
      <c r="G10" s="3"/>
      <c r="H10" s="3"/>
    </row>
    <row r="11" spans="1:13" x14ac:dyDescent="0.3">
      <c r="A11" s="260">
        <v>44854</v>
      </c>
      <c r="B11" s="257" t="s">
        <v>0</v>
      </c>
      <c r="C11" s="258"/>
      <c r="D11" s="259"/>
      <c r="E11" s="20"/>
      <c r="F11" s="254" t="s">
        <v>1</v>
      </c>
      <c r="G11" s="255"/>
      <c r="H11" s="256"/>
    </row>
    <row r="12" spans="1:13" x14ac:dyDescent="0.3">
      <c r="A12" s="260"/>
      <c r="B12" s="1"/>
      <c r="C12" s="1">
        <v>730</v>
      </c>
      <c r="D12" s="1">
        <v>830</v>
      </c>
      <c r="E12" s="20"/>
      <c r="F12" s="1"/>
      <c r="G12" s="1">
        <v>730</v>
      </c>
      <c r="H12" s="1">
        <v>830</v>
      </c>
    </row>
    <row r="13" spans="1:13" x14ac:dyDescent="0.3">
      <c r="A13" s="260"/>
      <c r="B13" s="1" t="s">
        <v>20</v>
      </c>
      <c r="C13" s="1" t="s">
        <v>21</v>
      </c>
      <c r="D13" s="1" t="s">
        <v>5</v>
      </c>
      <c r="E13" s="20"/>
      <c r="F13" s="1" t="s">
        <v>20</v>
      </c>
      <c r="G13" s="1" t="s">
        <v>26</v>
      </c>
      <c r="H13" s="1" t="s">
        <v>21</v>
      </c>
    </row>
    <row r="14" spans="1:13" x14ac:dyDescent="0.3">
      <c r="A14" s="260"/>
      <c r="B14" s="1" t="s">
        <v>19</v>
      </c>
      <c r="C14" s="1" t="s">
        <v>5</v>
      </c>
      <c r="D14" s="1" t="s">
        <v>22</v>
      </c>
      <c r="E14" s="20"/>
      <c r="F14" s="1" t="s">
        <v>19</v>
      </c>
      <c r="G14" s="1" t="s">
        <v>25</v>
      </c>
      <c r="H14" s="1" t="s">
        <v>23</v>
      </c>
    </row>
    <row r="15" spans="1:13" x14ac:dyDescent="0.3">
      <c r="A15" s="3"/>
      <c r="B15" s="3"/>
      <c r="C15" s="3"/>
      <c r="D15" s="3"/>
      <c r="E15" s="3"/>
      <c r="F15" s="3"/>
      <c r="G15" s="3"/>
      <c r="H15" s="3"/>
    </row>
    <row r="16" spans="1:13" x14ac:dyDescent="0.3">
      <c r="A16" s="260">
        <v>44861</v>
      </c>
      <c r="B16" s="257" t="s">
        <v>0</v>
      </c>
      <c r="C16" s="258"/>
      <c r="D16" s="259"/>
      <c r="E16" s="20"/>
      <c r="F16" s="254" t="s">
        <v>1</v>
      </c>
      <c r="G16" s="255"/>
      <c r="H16" s="256"/>
    </row>
    <row r="17" spans="1:8" x14ac:dyDescent="0.3">
      <c r="A17" s="260"/>
      <c r="B17" s="1"/>
      <c r="C17" s="1">
        <v>730</v>
      </c>
      <c r="D17" s="1">
        <v>830</v>
      </c>
      <c r="E17" s="20"/>
      <c r="F17" s="1"/>
      <c r="G17" s="1">
        <v>730</v>
      </c>
      <c r="H17" s="1">
        <v>830</v>
      </c>
    </row>
    <row r="18" spans="1:8" x14ac:dyDescent="0.3">
      <c r="A18" s="260"/>
      <c r="B18" s="1" t="s">
        <v>20</v>
      </c>
      <c r="C18" s="1" t="s">
        <v>22</v>
      </c>
      <c r="D18" s="1" t="s">
        <v>7</v>
      </c>
      <c r="E18" s="20"/>
      <c r="F18" s="1" t="s">
        <v>20</v>
      </c>
      <c r="G18" s="1" t="s">
        <v>21</v>
      </c>
      <c r="H18" s="1" t="s">
        <v>21</v>
      </c>
    </row>
    <row r="19" spans="1:8" x14ac:dyDescent="0.3">
      <c r="A19" s="260"/>
      <c r="B19" s="1" t="s">
        <v>19</v>
      </c>
      <c r="C19" s="1" t="s">
        <v>24</v>
      </c>
      <c r="D19" s="1" t="s">
        <v>5</v>
      </c>
      <c r="E19" s="20"/>
      <c r="F19" s="1" t="s">
        <v>19</v>
      </c>
      <c r="G19" s="1" t="s">
        <v>7</v>
      </c>
      <c r="H19" s="1" t="s">
        <v>26</v>
      </c>
    </row>
    <row r="20" spans="1:8" x14ac:dyDescent="0.3">
      <c r="A20" s="3"/>
      <c r="B20" s="3"/>
      <c r="C20" s="3"/>
      <c r="D20" s="3"/>
      <c r="E20" s="3"/>
      <c r="F20" s="3"/>
      <c r="G20" s="3"/>
      <c r="H20" s="3"/>
    </row>
    <row r="21" spans="1:8" x14ac:dyDescent="0.3">
      <c r="A21" s="260">
        <v>44868</v>
      </c>
      <c r="B21" s="257" t="s">
        <v>0</v>
      </c>
      <c r="C21" s="258"/>
      <c r="D21" s="259"/>
      <c r="E21" s="20"/>
      <c r="F21" s="254" t="s">
        <v>1</v>
      </c>
      <c r="G21" s="255"/>
      <c r="H21" s="256"/>
    </row>
    <row r="22" spans="1:8" x14ac:dyDescent="0.3">
      <c r="A22" s="260"/>
      <c r="B22" s="1"/>
      <c r="C22" s="1">
        <v>730</v>
      </c>
      <c r="D22" s="1">
        <v>830</v>
      </c>
      <c r="E22" s="20"/>
      <c r="F22" s="1"/>
      <c r="G22" s="1">
        <v>730</v>
      </c>
      <c r="H22" s="1">
        <v>830</v>
      </c>
    </row>
    <row r="23" spans="1:8" x14ac:dyDescent="0.3">
      <c r="A23" s="260"/>
      <c r="B23" s="1" t="s">
        <v>20</v>
      </c>
      <c r="C23" s="1" t="s">
        <v>24</v>
      </c>
      <c r="D23" s="1" t="s">
        <v>28</v>
      </c>
      <c r="E23" s="20"/>
      <c r="F23" s="1" t="s">
        <v>20</v>
      </c>
      <c r="G23" s="1" t="s">
        <v>22</v>
      </c>
      <c r="H23" s="1" t="s">
        <v>22</v>
      </c>
    </row>
    <row r="24" spans="1:8" x14ac:dyDescent="0.3">
      <c r="A24" s="260"/>
      <c r="B24" s="1" t="s">
        <v>19</v>
      </c>
      <c r="C24" s="1" t="s">
        <v>27</v>
      </c>
      <c r="D24" s="1" t="s">
        <v>23</v>
      </c>
      <c r="E24" s="20"/>
      <c r="F24" s="1" t="s">
        <v>19</v>
      </c>
      <c r="G24" s="1" t="s">
        <v>6</v>
      </c>
      <c r="H24" s="1" t="s">
        <v>21</v>
      </c>
    </row>
    <row r="25" spans="1:8" x14ac:dyDescent="0.3">
      <c r="A25" s="3"/>
      <c r="B25" s="3"/>
      <c r="C25" s="3"/>
      <c r="D25" s="3"/>
      <c r="E25" s="3"/>
      <c r="F25" s="3"/>
      <c r="G25" s="3"/>
      <c r="H25" s="3"/>
    </row>
    <row r="26" spans="1:8" x14ac:dyDescent="0.3">
      <c r="A26" s="260">
        <v>44875</v>
      </c>
      <c r="B26" s="257" t="s">
        <v>0</v>
      </c>
      <c r="C26" s="258"/>
      <c r="D26" s="259"/>
      <c r="E26" s="20"/>
      <c r="F26" s="254" t="s">
        <v>1</v>
      </c>
      <c r="G26" s="255"/>
      <c r="H26" s="256"/>
    </row>
    <row r="27" spans="1:8" x14ac:dyDescent="0.3">
      <c r="A27" s="260"/>
      <c r="B27" s="1"/>
      <c r="C27" s="1">
        <v>730</v>
      </c>
      <c r="D27" s="1">
        <v>830</v>
      </c>
      <c r="E27" s="20"/>
      <c r="F27" s="1"/>
      <c r="G27" s="1">
        <v>730</v>
      </c>
      <c r="H27" s="1">
        <v>830</v>
      </c>
    </row>
    <row r="28" spans="1:8" x14ac:dyDescent="0.3">
      <c r="A28" s="260"/>
      <c r="B28" s="1" t="s">
        <v>20</v>
      </c>
      <c r="C28" s="1" t="s">
        <v>26</v>
      </c>
      <c r="D28" s="1" t="s">
        <v>5</v>
      </c>
      <c r="E28" s="20"/>
      <c r="F28" s="1" t="s">
        <v>20</v>
      </c>
      <c r="G28" s="1" t="s">
        <v>5</v>
      </c>
      <c r="H28" s="1" t="s">
        <v>22</v>
      </c>
    </row>
    <row r="29" spans="1:8" x14ac:dyDescent="0.3">
      <c r="A29" s="260"/>
      <c r="B29" s="1" t="s">
        <v>19</v>
      </c>
      <c r="C29" s="1" t="s">
        <v>23</v>
      </c>
      <c r="D29" s="1" t="s">
        <v>6</v>
      </c>
      <c r="E29" s="20"/>
      <c r="F29" s="1" t="s">
        <v>19</v>
      </c>
      <c r="G29" s="1" t="s">
        <v>21</v>
      </c>
      <c r="H29" s="1" t="s">
        <v>7</v>
      </c>
    </row>
    <row r="30" spans="1:8" x14ac:dyDescent="0.3">
      <c r="A30" s="3"/>
      <c r="B30" s="3"/>
      <c r="C30" s="3"/>
      <c r="D30" s="3"/>
      <c r="E30" s="3"/>
      <c r="F30" s="3"/>
      <c r="G30" s="3"/>
      <c r="H30" s="3"/>
    </row>
    <row r="31" spans="1:8" x14ac:dyDescent="0.3">
      <c r="A31" s="260">
        <v>44882</v>
      </c>
      <c r="B31" s="257" t="s">
        <v>0</v>
      </c>
      <c r="C31" s="258"/>
      <c r="D31" s="259"/>
      <c r="E31" s="20"/>
      <c r="F31" s="254" t="s">
        <v>1</v>
      </c>
      <c r="G31" s="255"/>
      <c r="H31" s="256"/>
    </row>
    <row r="32" spans="1:8" x14ac:dyDescent="0.3">
      <c r="A32" s="260"/>
      <c r="B32" s="1"/>
      <c r="C32" s="1">
        <v>730</v>
      </c>
      <c r="D32" s="1">
        <v>830</v>
      </c>
      <c r="E32" s="20"/>
      <c r="F32" s="1"/>
      <c r="G32" s="1">
        <v>730</v>
      </c>
      <c r="H32" s="1">
        <v>830</v>
      </c>
    </row>
    <row r="33" spans="1:8" x14ac:dyDescent="0.3">
      <c r="A33" s="260"/>
      <c r="B33" s="1" t="s">
        <v>20</v>
      </c>
      <c r="C33" s="1" t="s">
        <v>29</v>
      </c>
      <c r="D33" s="1" t="s">
        <v>24</v>
      </c>
      <c r="E33" s="20"/>
      <c r="F33" s="1" t="s">
        <v>20</v>
      </c>
      <c r="G33" s="1" t="s">
        <v>5</v>
      </c>
      <c r="H33" s="1" t="s">
        <v>27</v>
      </c>
    </row>
    <row r="34" spans="1:8" x14ac:dyDescent="0.3">
      <c r="A34" s="260"/>
      <c r="B34" s="1" t="s">
        <v>19</v>
      </c>
      <c r="C34" s="1" t="s">
        <v>6</v>
      </c>
      <c r="D34" s="1" t="s">
        <v>21</v>
      </c>
      <c r="E34" s="20"/>
      <c r="F34" s="1" t="s">
        <v>19</v>
      </c>
      <c r="G34" s="1" t="s">
        <v>22</v>
      </c>
      <c r="H34" s="1" t="s">
        <v>7</v>
      </c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260">
        <v>44896</v>
      </c>
      <c r="B36" s="257" t="s">
        <v>0</v>
      </c>
      <c r="C36" s="258"/>
      <c r="D36" s="259"/>
      <c r="E36" s="20"/>
      <c r="F36" s="254" t="s">
        <v>1</v>
      </c>
      <c r="G36" s="255"/>
      <c r="H36" s="256"/>
    </row>
    <row r="37" spans="1:8" x14ac:dyDescent="0.3">
      <c r="A37" s="260"/>
      <c r="B37" s="1"/>
      <c r="C37" s="1">
        <v>730</v>
      </c>
      <c r="D37" s="1">
        <v>830</v>
      </c>
      <c r="E37" s="20"/>
      <c r="F37" s="1"/>
      <c r="G37" s="1">
        <v>730</v>
      </c>
      <c r="H37" s="1">
        <v>830</v>
      </c>
    </row>
    <row r="38" spans="1:8" x14ac:dyDescent="0.3">
      <c r="A38" s="260"/>
      <c r="B38" s="1" t="s">
        <v>20</v>
      </c>
      <c r="C38" s="1" t="s">
        <v>7</v>
      </c>
      <c r="D38" s="1" t="s">
        <v>30</v>
      </c>
      <c r="E38" s="20"/>
      <c r="F38" s="1" t="s">
        <v>20</v>
      </c>
      <c r="G38" s="1" t="s">
        <v>23</v>
      </c>
      <c r="H38" s="1" t="s">
        <v>24</v>
      </c>
    </row>
    <row r="39" spans="1:8" x14ac:dyDescent="0.3">
      <c r="A39" s="260"/>
      <c r="B39" s="1" t="s">
        <v>19</v>
      </c>
      <c r="C39" s="1" t="s">
        <v>21</v>
      </c>
      <c r="D39" s="1" t="s">
        <v>26</v>
      </c>
      <c r="E39" s="20"/>
      <c r="F39" s="1" t="s">
        <v>19</v>
      </c>
      <c r="G39" s="1" t="s">
        <v>27</v>
      </c>
      <c r="H39" s="1" t="s">
        <v>22</v>
      </c>
    </row>
    <row r="40" spans="1:8" x14ac:dyDescent="0.3">
      <c r="A40" s="3"/>
      <c r="B40" s="3"/>
      <c r="C40" s="3"/>
      <c r="D40" s="3"/>
      <c r="E40" s="3"/>
      <c r="F40" s="3"/>
      <c r="G40" s="3"/>
      <c r="H40" s="3"/>
    </row>
    <row r="41" spans="1:8" x14ac:dyDescent="0.3">
      <c r="A41" s="260">
        <v>44903</v>
      </c>
      <c r="B41" s="257" t="s">
        <v>0</v>
      </c>
      <c r="C41" s="258"/>
      <c r="D41" s="259"/>
      <c r="E41" s="20"/>
      <c r="F41" s="254" t="s">
        <v>1</v>
      </c>
      <c r="G41" s="255"/>
      <c r="H41" s="256"/>
    </row>
    <row r="42" spans="1:8" x14ac:dyDescent="0.3">
      <c r="A42" s="260"/>
      <c r="B42" s="1"/>
      <c r="C42" s="1">
        <v>730</v>
      </c>
      <c r="D42" s="1">
        <v>830</v>
      </c>
      <c r="E42" s="20"/>
      <c r="F42" s="1"/>
      <c r="G42" s="1">
        <v>730</v>
      </c>
      <c r="H42" s="1">
        <v>830</v>
      </c>
    </row>
    <row r="43" spans="1:8" x14ac:dyDescent="0.3">
      <c r="A43" s="260"/>
      <c r="B43" s="1" t="s">
        <v>20</v>
      </c>
      <c r="C43" s="1" t="s">
        <v>26</v>
      </c>
      <c r="D43" s="1" t="s">
        <v>22</v>
      </c>
      <c r="E43" s="20"/>
      <c r="F43" s="1" t="s">
        <v>20</v>
      </c>
      <c r="G43" s="1" t="s">
        <v>24</v>
      </c>
      <c r="H43" s="1" t="s">
        <v>6</v>
      </c>
    </row>
    <row r="44" spans="1:8" x14ac:dyDescent="0.3">
      <c r="A44" s="260"/>
      <c r="B44" s="1" t="s">
        <v>19</v>
      </c>
      <c r="C44" s="1" t="s">
        <v>31</v>
      </c>
      <c r="D44" s="1" t="s">
        <v>21</v>
      </c>
      <c r="E44" s="20"/>
      <c r="F44" s="1" t="s">
        <v>19</v>
      </c>
      <c r="G44" s="1" t="s">
        <v>29</v>
      </c>
      <c r="H44" s="1" t="s">
        <v>27</v>
      </c>
    </row>
    <row r="45" spans="1:8" x14ac:dyDescent="0.3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260">
        <v>44910</v>
      </c>
      <c r="B46" s="257" t="s">
        <v>0</v>
      </c>
      <c r="C46" s="258"/>
      <c r="D46" s="259"/>
      <c r="E46" s="20"/>
      <c r="F46" s="254" t="s">
        <v>1</v>
      </c>
      <c r="G46" s="255"/>
      <c r="H46" s="256"/>
    </row>
    <row r="47" spans="1:8" x14ac:dyDescent="0.3">
      <c r="A47" s="260"/>
      <c r="B47" s="1"/>
      <c r="C47" s="1">
        <v>730</v>
      </c>
      <c r="D47" s="1">
        <v>830</v>
      </c>
      <c r="E47" s="20"/>
      <c r="F47" s="1"/>
      <c r="G47" s="1">
        <v>730</v>
      </c>
      <c r="H47" s="1">
        <v>830</v>
      </c>
    </row>
    <row r="48" spans="1:8" x14ac:dyDescent="0.3">
      <c r="A48" s="260"/>
      <c r="B48" s="1" t="s">
        <v>20</v>
      </c>
      <c r="C48" s="1" t="s">
        <v>21</v>
      </c>
      <c r="D48" s="1" t="s">
        <v>24</v>
      </c>
      <c r="E48" s="20"/>
      <c r="F48" s="1" t="s">
        <v>20</v>
      </c>
      <c r="G48" s="1" t="s">
        <v>26</v>
      </c>
      <c r="H48" s="1" t="s">
        <v>22</v>
      </c>
    </row>
    <row r="49" spans="1:8" x14ac:dyDescent="0.3">
      <c r="A49" s="260"/>
      <c r="B49" s="1" t="s">
        <v>19</v>
      </c>
      <c r="C49" s="1" t="s">
        <v>27</v>
      </c>
      <c r="D49" s="1" t="s">
        <v>31</v>
      </c>
      <c r="E49" s="20"/>
      <c r="F49" s="1" t="s">
        <v>19</v>
      </c>
      <c r="G49" s="1" t="s">
        <v>29</v>
      </c>
      <c r="H49" s="1" t="s">
        <v>23</v>
      </c>
    </row>
  </sheetData>
  <mergeCells count="30">
    <mergeCell ref="A31:A34"/>
    <mergeCell ref="A36:A39"/>
    <mergeCell ref="B41:D41"/>
    <mergeCell ref="A41:A44"/>
    <mergeCell ref="A46:A49"/>
    <mergeCell ref="A26:A29"/>
    <mergeCell ref="B1:D1"/>
    <mergeCell ref="B6:D6"/>
    <mergeCell ref="B11:D11"/>
    <mergeCell ref="B16:D16"/>
    <mergeCell ref="B21:D21"/>
    <mergeCell ref="A1:A4"/>
    <mergeCell ref="A6:A9"/>
    <mergeCell ref="A11:A14"/>
    <mergeCell ref="A16:A19"/>
    <mergeCell ref="A21:A24"/>
    <mergeCell ref="F1:H1"/>
    <mergeCell ref="F6:H6"/>
    <mergeCell ref="F11:H11"/>
    <mergeCell ref="F16:H16"/>
    <mergeCell ref="F21:H21"/>
    <mergeCell ref="F46:H46"/>
    <mergeCell ref="B46:D46"/>
    <mergeCell ref="F31:H31"/>
    <mergeCell ref="F36:H36"/>
    <mergeCell ref="F26:H26"/>
    <mergeCell ref="F41:H41"/>
    <mergeCell ref="B26:D26"/>
    <mergeCell ref="B31:D31"/>
    <mergeCell ref="B36:D36"/>
  </mergeCells>
  <conditionalFormatting sqref="B2:H49">
    <cfRule type="cellIs" dxfId="5" priority="1" operator="equal">
      <formula>"irvine"</formula>
    </cfRule>
    <cfRule type="cellIs" dxfId="4" priority="2" operator="equal">
      <formula>"mills"</formula>
    </cfRule>
    <cfRule type="cellIs" dxfId="3" priority="4" operator="equal">
      <formula>"kilian"</formula>
    </cfRule>
    <cfRule type="cellIs" dxfId="2" priority="5" operator="equal">
      <formula>"jeri"</formula>
    </cfRule>
    <cfRule type="cellIs" dxfId="1" priority="6" operator="equal">
      <formula>"baird"</formula>
    </cfRule>
    <cfRule type="cellIs" dxfId="0" priority="7" operator="equal">
      <formula>"Mixed nuts"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D3C11-6877-475D-9D52-D67748DB0DBA}">
  <dimension ref="A1:Q37"/>
  <sheetViews>
    <sheetView topLeftCell="A10" zoomScale="120" zoomScaleNormal="120" workbookViewId="0">
      <selection activeCell="A24" sqref="A24"/>
    </sheetView>
  </sheetViews>
  <sheetFormatPr defaultRowHeight="14.4" x14ac:dyDescent="0.3"/>
  <cols>
    <col min="2" max="2" width="6.77734375" customWidth="1"/>
    <col min="6" max="6" width="10.77734375" customWidth="1"/>
    <col min="8" max="8" width="6.77734375" customWidth="1"/>
    <col min="9" max="14" width="4.77734375" customWidth="1"/>
    <col min="15" max="16" width="6.77734375" customWidth="1"/>
  </cols>
  <sheetData>
    <row r="1" spans="1:16" x14ac:dyDescent="0.3">
      <c r="B1" t="s">
        <v>146</v>
      </c>
    </row>
    <row r="2" spans="1:16" ht="15" thickBot="1" x14ac:dyDescent="0.35">
      <c r="A2" s="4"/>
      <c r="B2" s="4"/>
      <c r="C2" s="4"/>
      <c r="D2" s="4"/>
      <c r="E2" s="4"/>
      <c r="F2" s="4"/>
      <c r="G2" s="4"/>
      <c r="H2" s="4"/>
      <c r="I2" s="4" t="s">
        <v>199</v>
      </c>
      <c r="J2" s="4"/>
      <c r="K2" s="4"/>
      <c r="L2" s="4"/>
      <c r="M2" s="4"/>
      <c r="N2" s="4"/>
      <c r="O2" s="4"/>
    </row>
    <row r="3" spans="1:16" ht="15" thickBot="1" x14ac:dyDescent="0.35">
      <c r="A3" s="4"/>
      <c r="B3" s="138" t="s">
        <v>43</v>
      </c>
      <c r="C3" s="139">
        <v>0.29166666666666669</v>
      </c>
      <c r="D3" s="139">
        <v>0.33333333333333331</v>
      </c>
      <c r="E3" s="139">
        <v>0.375</v>
      </c>
      <c r="F3" s="140" t="s">
        <v>114</v>
      </c>
      <c r="G3" s="4"/>
      <c r="H3" s="138" t="s">
        <v>43</v>
      </c>
      <c r="I3" s="172">
        <v>1</v>
      </c>
      <c r="J3" s="172">
        <v>2</v>
      </c>
      <c r="K3" s="172">
        <v>3</v>
      </c>
      <c r="L3" s="172">
        <v>4</v>
      </c>
      <c r="M3" s="172">
        <v>5</v>
      </c>
      <c r="N3" s="173">
        <v>6</v>
      </c>
      <c r="O3" s="4"/>
      <c r="P3" s="208" t="s">
        <v>192</v>
      </c>
    </row>
    <row r="4" spans="1:16" x14ac:dyDescent="0.3">
      <c r="A4" s="4"/>
      <c r="B4" s="135">
        <v>1</v>
      </c>
      <c r="C4" s="155">
        <v>6</v>
      </c>
      <c r="D4" s="136">
        <v>5</v>
      </c>
      <c r="E4" s="136">
        <v>5</v>
      </c>
      <c r="F4" s="137">
        <v>3</v>
      </c>
      <c r="G4" s="4"/>
      <c r="H4" s="135">
        <v>1</v>
      </c>
      <c r="I4" s="155" t="s">
        <v>147</v>
      </c>
      <c r="J4" s="136">
        <v>3</v>
      </c>
      <c r="K4" s="174">
        <v>4</v>
      </c>
      <c r="L4" s="136">
        <v>3</v>
      </c>
      <c r="M4" s="136">
        <v>3</v>
      </c>
      <c r="N4" s="137">
        <v>3</v>
      </c>
      <c r="O4" s="4">
        <f>SUM(I4:N4)</f>
        <v>16</v>
      </c>
      <c r="P4" s="209" t="s">
        <v>82</v>
      </c>
    </row>
    <row r="5" spans="1:16" x14ac:dyDescent="0.3">
      <c r="A5" s="4"/>
      <c r="B5" s="133">
        <v>2</v>
      </c>
      <c r="C5" s="128">
        <v>6</v>
      </c>
      <c r="D5" s="127">
        <v>5</v>
      </c>
      <c r="E5" s="127">
        <v>5</v>
      </c>
      <c r="F5" s="129">
        <v>3</v>
      </c>
      <c r="G5" s="4"/>
      <c r="H5" s="133">
        <v>2</v>
      </c>
      <c r="I5" s="128">
        <v>3</v>
      </c>
      <c r="J5" s="127" t="s">
        <v>147</v>
      </c>
      <c r="K5" s="127">
        <v>3</v>
      </c>
      <c r="L5" s="127">
        <v>3</v>
      </c>
      <c r="M5" s="127">
        <v>3</v>
      </c>
      <c r="N5" s="175">
        <v>4</v>
      </c>
      <c r="O5" s="4">
        <f t="shared" ref="O5:O9" si="0">SUM(I5:N5)</f>
        <v>16</v>
      </c>
      <c r="P5" s="209" t="s">
        <v>72</v>
      </c>
    </row>
    <row r="6" spans="1:16" x14ac:dyDescent="0.3">
      <c r="A6" s="4"/>
      <c r="B6" s="133">
        <v>3</v>
      </c>
      <c r="C6" s="128">
        <v>5</v>
      </c>
      <c r="D6" s="127">
        <v>5</v>
      </c>
      <c r="E6" s="127">
        <v>6</v>
      </c>
      <c r="F6" s="129">
        <v>3</v>
      </c>
      <c r="G6" s="4"/>
      <c r="H6" s="133">
        <v>3</v>
      </c>
      <c r="I6" s="176">
        <v>4</v>
      </c>
      <c r="J6" s="127">
        <v>3</v>
      </c>
      <c r="K6" s="127" t="s">
        <v>147</v>
      </c>
      <c r="L6" s="127">
        <v>3</v>
      </c>
      <c r="M6" s="127">
        <v>3</v>
      </c>
      <c r="N6" s="129">
        <v>3</v>
      </c>
      <c r="O6" s="4">
        <f t="shared" si="0"/>
        <v>16</v>
      </c>
      <c r="P6" s="211" t="s">
        <v>69</v>
      </c>
    </row>
    <row r="7" spans="1:16" x14ac:dyDescent="0.3">
      <c r="A7" s="4"/>
      <c r="B7" s="133">
        <v>4</v>
      </c>
      <c r="C7" s="128">
        <v>5</v>
      </c>
      <c r="D7" s="126">
        <v>6</v>
      </c>
      <c r="E7" s="127">
        <v>5</v>
      </c>
      <c r="F7" s="169">
        <v>2</v>
      </c>
      <c r="G7" s="4"/>
      <c r="H7" s="133">
        <v>4</v>
      </c>
      <c r="I7" s="128">
        <v>3</v>
      </c>
      <c r="J7" s="127">
        <v>3</v>
      </c>
      <c r="K7" s="127">
        <v>3</v>
      </c>
      <c r="L7" s="127" t="s">
        <v>147</v>
      </c>
      <c r="M7" s="177">
        <v>4</v>
      </c>
      <c r="N7" s="129">
        <v>3</v>
      </c>
      <c r="O7" s="4">
        <f t="shared" si="0"/>
        <v>16</v>
      </c>
      <c r="P7" s="210" t="s">
        <v>73</v>
      </c>
    </row>
    <row r="8" spans="1:16" x14ac:dyDescent="0.3">
      <c r="A8" s="4"/>
      <c r="B8" s="133">
        <v>5</v>
      </c>
      <c r="C8" s="128">
        <v>5</v>
      </c>
      <c r="D8" s="127">
        <v>5</v>
      </c>
      <c r="E8" s="127">
        <v>6</v>
      </c>
      <c r="F8" s="129">
        <v>3</v>
      </c>
      <c r="G8" s="4"/>
      <c r="H8" s="133">
        <v>5</v>
      </c>
      <c r="I8" s="128">
        <v>3</v>
      </c>
      <c r="J8" s="127">
        <v>3</v>
      </c>
      <c r="K8" s="127">
        <v>3</v>
      </c>
      <c r="L8" s="177">
        <v>4</v>
      </c>
      <c r="M8" s="127" t="s">
        <v>147</v>
      </c>
      <c r="N8" s="129">
        <v>3</v>
      </c>
      <c r="O8" s="4">
        <f t="shared" si="0"/>
        <v>16</v>
      </c>
      <c r="P8" s="211" t="s">
        <v>107</v>
      </c>
    </row>
    <row r="9" spans="1:16" ht="15" thickBot="1" x14ac:dyDescent="0.35">
      <c r="A9" s="4"/>
      <c r="B9" s="134">
        <v>6</v>
      </c>
      <c r="C9" s="130">
        <v>5</v>
      </c>
      <c r="D9" s="171">
        <v>6</v>
      </c>
      <c r="E9" s="131">
        <v>5</v>
      </c>
      <c r="F9" s="170">
        <v>2</v>
      </c>
      <c r="G9" s="4"/>
      <c r="H9" s="134">
        <v>6</v>
      </c>
      <c r="I9" s="130">
        <v>3</v>
      </c>
      <c r="J9" s="178">
        <v>4</v>
      </c>
      <c r="K9" s="131">
        <v>3</v>
      </c>
      <c r="L9" s="131">
        <v>3</v>
      </c>
      <c r="M9" s="131">
        <v>3</v>
      </c>
      <c r="N9" s="132" t="s">
        <v>147</v>
      </c>
      <c r="O9" s="4">
        <f t="shared" si="0"/>
        <v>16</v>
      </c>
      <c r="P9" s="211" t="s">
        <v>110</v>
      </c>
    </row>
    <row r="10" spans="1:1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6" x14ac:dyDescent="0.3">
      <c r="C11" s="180">
        <f>SUM(C4:C9)</f>
        <v>32</v>
      </c>
      <c r="D11" s="180">
        <f>SUM(D4:D9)</f>
        <v>32</v>
      </c>
      <c r="E11" s="180">
        <f>SUM(E4:E9)</f>
        <v>32</v>
      </c>
      <c r="F11" s="180">
        <f>SUM(F4:F9)</f>
        <v>16</v>
      </c>
      <c r="I11" s="180">
        <f>SUM(I4:I9)</f>
        <v>16</v>
      </c>
      <c r="J11" s="180">
        <f>SUM(J4:J9)</f>
        <v>16</v>
      </c>
      <c r="K11" s="180">
        <f t="shared" ref="K11:L11" si="1">SUM(K4:K9)</f>
        <v>16</v>
      </c>
      <c r="L11" s="180">
        <f t="shared" si="1"/>
        <v>16</v>
      </c>
      <c r="M11" s="180">
        <f>SUM(M4:M9)</f>
        <v>16</v>
      </c>
      <c r="N11" s="180">
        <f>SUM(N4:N9)</f>
        <v>16</v>
      </c>
    </row>
    <row r="12" spans="1:16" x14ac:dyDescent="0.3">
      <c r="C12" s="180"/>
      <c r="D12" s="180"/>
      <c r="E12" s="180"/>
      <c r="F12" s="180"/>
      <c r="I12" s="180"/>
      <c r="J12" s="180"/>
      <c r="K12" s="180"/>
      <c r="L12" s="180"/>
      <c r="M12" s="180"/>
      <c r="N12" s="180"/>
    </row>
    <row r="13" spans="1:16" x14ac:dyDescent="0.3">
      <c r="B13" t="s">
        <v>200</v>
      </c>
    </row>
    <row r="14" spans="1:16" ht="15" thickBot="1" x14ac:dyDescent="0.35">
      <c r="H14" s="4"/>
      <c r="I14" s="4" t="s">
        <v>199</v>
      </c>
      <c r="J14" s="4"/>
      <c r="K14" s="4"/>
      <c r="L14" s="4"/>
      <c r="M14" s="4"/>
      <c r="N14" s="4"/>
      <c r="O14" s="4"/>
    </row>
    <row r="15" spans="1:16" ht="15" thickBot="1" x14ac:dyDescent="0.35">
      <c r="B15" s="138" t="s">
        <v>43</v>
      </c>
      <c r="C15" s="139">
        <v>0.29166666666666669</v>
      </c>
      <c r="D15" s="139">
        <v>0.33333333333333331</v>
      </c>
      <c r="E15" s="139">
        <v>0.375</v>
      </c>
      <c r="F15" s="140" t="s">
        <v>114</v>
      </c>
      <c r="H15" s="138" t="s">
        <v>43</v>
      </c>
      <c r="I15" s="172">
        <v>1</v>
      </c>
      <c r="J15" s="172">
        <v>2</v>
      </c>
      <c r="K15" s="172">
        <v>3</v>
      </c>
      <c r="L15" s="172">
        <v>4</v>
      </c>
      <c r="M15" s="172">
        <v>5</v>
      </c>
      <c r="N15" s="173">
        <v>6</v>
      </c>
      <c r="O15" s="4"/>
      <c r="P15" s="208" t="s">
        <v>192</v>
      </c>
    </row>
    <row r="16" spans="1:16" x14ac:dyDescent="0.3">
      <c r="B16" s="135">
        <v>1</v>
      </c>
      <c r="C16" s="155">
        <v>5</v>
      </c>
      <c r="D16" s="197">
        <v>6</v>
      </c>
      <c r="E16" s="136">
        <v>5</v>
      </c>
      <c r="F16" s="196">
        <v>2</v>
      </c>
      <c r="H16" s="202">
        <v>1</v>
      </c>
      <c r="I16" s="200" t="s">
        <v>147</v>
      </c>
      <c r="J16" s="136">
        <v>3</v>
      </c>
      <c r="K16" s="177">
        <v>4</v>
      </c>
      <c r="L16" s="136">
        <v>3</v>
      </c>
      <c r="M16" s="136">
        <v>3</v>
      </c>
      <c r="N16" s="129">
        <v>3</v>
      </c>
      <c r="O16" s="4">
        <f>SUM(I16:N16)</f>
        <v>16</v>
      </c>
      <c r="P16" s="209" t="s">
        <v>82</v>
      </c>
    </row>
    <row r="17" spans="1:17" x14ac:dyDescent="0.3">
      <c r="B17" s="133">
        <v>2</v>
      </c>
      <c r="C17" s="128">
        <v>5</v>
      </c>
      <c r="D17" s="127">
        <v>5</v>
      </c>
      <c r="E17" s="127">
        <v>6</v>
      </c>
      <c r="F17" s="129">
        <v>3</v>
      </c>
      <c r="H17" s="203">
        <v>2</v>
      </c>
      <c r="I17" s="205">
        <v>3</v>
      </c>
      <c r="J17" s="127" t="s">
        <v>147</v>
      </c>
      <c r="K17" s="127">
        <v>3</v>
      </c>
      <c r="L17" s="127">
        <v>3</v>
      </c>
      <c r="M17" s="177">
        <v>4</v>
      </c>
      <c r="N17" s="129">
        <v>3</v>
      </c>
      <c r="O17" s="4">
        <f t="shared" ref="O17:O21" si="2">SUM(I17:N17)</f>
        <v>16</v>
      </c>
      <c r="P17" s="210" t="s">
        <v>104</v>
      </c>
    </row>
    <row r="18" spans="1:17" x14ac:dyDescent="0.3">
      <c r="B18" s="133">
        <v>3</v>
      </c>
      <c r="C18" s="128">
        <v>5</v>
      </c>
      <c r="D18" s="126">
        <v>6</v>
      </c>
      <c r="E18" s="127">
        <v>5</v>
      </c>
      <c r="F18" s="169">
        <v>2</v>
      </c>
      <c r="H18" s="203">
        <v>3</v>
      </c>
      <c r="I18" s="206">
        <v>4</v>
      </c>
      <c r="J18" s="127">
        <v>3</v>
      </c>
      <c r="K18" s="127" t="s">
        <v>147</v>
      </c>
      <c r="L18" s="127">
        <v>3</v>
      </c>
      <c r="M18" s="127">
        <v>3</v>
      </c>
      <c r="N18" s="129">
        <v>3</v>
      </c>
      <c r="O18" s="4">
        <f t="shared" si="2"/>
        <v>16</v>
      </c>
      <c r="P18" s="211" t="s">
        <v>69</v>
      </c>
    </row>
    <row r="19" spans="1:17" x14ac:dyDescent="0.3">
      <c r="B19" s="133">
        <v>4</v>
      </c>
      <c r="C19" s="128">
        <v>6</v>
      </c>
      <c r="D19" s="127">
        <v>5</v>
      </c>
      <c r="E19" s="127">
        <v>5</v>
      </c>
      <c r="F19" s="129">
        <v>3</v>
      </c>
      <c r="H19" s="203">
        <v>4</v>
      </c>
      <c r="I19" s="205">
        <v>3</v>
      </c>
      <c r="J19" s="127">
        <v>3</v>
      </c>
      <c r="K19" s="127">
        <v>3</v>
      </c>
      <c r="L19" s="127" t="s">
        <v>147</v>
      </c>
      <c r="M19" s="127">
        <v>3</v>
      </c>
      <c r="N19" s="175">
        <v>4</v>
      </c>
      <c r="O19" s="4">
        <f t="shared" si="2"/>
        <v>16</v>
      </c>
      <c r="P19" s="210" t="s">
        <v>113</v>
      </c>
    </row>
    <row r="20" spans="1:17" x14ac:dyDescent="0.3">
      <c r="B20" s="133">
        <v>5</v>
      </c>
      <c r="C20" s="128">
        <v>6</v>
      </c>
      <c r="D20" s="127">
        <v>5</v>
      </c>
      <c r="E20" s="127">
        <v>5</v>
      </c>
      <c r="F20" s="129">
        <v>3</v>
      </c>
      <c r="H20" s="203">
        <v>5</v>
      </c>
      <c r="I20" s="205">
        <v>3</v>
      </c>
      <c r="J20" s="177">
        <v>4</v>
      </c>
      <c r="K20" s="127">
        <v>3</v>
      </c>
      <c r="L20" s="127">
        <v>3</v>
      </c>
      <c r="M20" s="127" t="s">
        <v>147</v>
      </c>
      <c r="N20" s="129">
        <v>3</v>
      </c>
      <c r="O20" s="4">
        <f t="shared" si="2"/>
        <v>16</v>
      </c>
      <c r="P20" s="211" t="s">
        <v>70</v>
      </c>
    </row>
    <row r="21" spans="1:17" ht="15" thickBot="1" x14ac:dyDescent="0.35">
      <c r="B21" s="134">
        <v>6</v>
      </c>
      <c r="C21" s="130">
        <v>5</v>
      </c>
      <c r="D21" s="131">
        <v>5</v>
      </c>
      <c r="E21" s="131">
        <v>6</v>
      </c>
      <c r="F21" s="132">
        <v>3</v>
      </c>
      <c r="H21" s="204">
        <v>6</v>
      </c>
      <c r="I21" s="207">
        <v>3</v>
      </c>
      <c r="J21" s="131">
        <v>3</v>
      </c>
      <c r="K21" s="131">
        <v>3</v>
      </c>
      <c r="L21" s="178">
        <v>4</v>
      </c>
      <c r="M21" s="131">
        <v>3</v>
      </c>
      <c r="N21" s="132" t="s">
        <v>147</v>
      </c>
      <c r="O21" s="4">
        <f t="shared" si="2"/>
        <v>16</v>
      </c>
      <c r="P21" s="211" t="s">
        <v>65</v>
      </c>
    </row>
    <row r="22" spans="1:17" x14ac:dyDescent="0.3">
      <c r="B22" s="4"/>
      <c r="C22" s="4"/>
      <c r="D22" s="4"/>
      <c r="E22" s="4"/>
      <c r="F22" s="4"/>
      <c r="H22" s="4"/>
      <c r="I22" s="4"/>
      <c r="J22" s="4"/>
      <c r="K22" s="4"/>
      <c r="L22" s="4"/>
    </row>
    <row r="23" spans="1:17" x14ac:dyDescent="0.3">
      <c r="C23" s="180">
        <f>SUM(C16:C21)</f>
        <v>32</v>
      </c>
      <c r="D23" s="180">
        <f>SUM(D16:D21)</f>
        <v>32</v>
      </c>
      <c r="E23" s="180">
        <f>SUM(E16:E21)</f>
        <v>32</v>
      </c>
      <c r="F23" s="180">
        <f>SUM(F16:F21)</f>
        <v>16</v>
      </c>
      <c r="I23" s="180">
        <f t="shared" ref="I23:N23" si="3">SUM(I16:I21)</f>
        <v>16</v>
      </c>
      <c r="J23" s="180">
        <f t="shared" si="3"/>
        <v>16</v>
      </c>
      <c r="K23" s="180">
        <f t="shared" si="3"/>
        <v>16</v>
      </c>
      <c r="L23" s="180">
        <f t="shared" si="3"/>
        <v>16</v>
      </c>
      <c r="M23" s="180">
        <f t="shared" si="3"/>
        <v>16</v>
      </c>
      <c r="N23" s="180">
        <f t="shared" si="3"/>
        <v>16</v>
      </c>
    </row>
    <row r="24" spans="1:17" x14ac:dyDescent="0.3">
      <c r="C24" s="180"/>
      <c r="D24" s="180"/>
      <c r="E24" s="180"/>
      <c r="F24" s="180"/>
      <c r="I24" s="180"/>
      <c r="J24" s="180"/>
      <c r="K24" s="180"/>
      <c r="L24" s="180"/>
      <c r="M24" s="180"/>
      <c r="N24" s="180"/>
    </row>
    <row r="25" spans="1:17" x14ac:dyDescent="0.3">
      <c r="A25" s="4"/>
      <c r="B25" s="4"/>
      <c r="C25" s="212"/>
      <c r="D25" s="212"/>
      <c r="E25" s="212"/>
      <c r="F25" s="212"/>
      <c r="G25" s="4"/>
      <c r="H25" s="4"/>
      <c r="I25" s="212"/>
      <c r="J25" s="212"/>
      <c r="K25" s="212"/>
      <c r="L25" s="212"/>
      <c r="M25" s="212"/>
      <c r="N25" s="212"/>
      <c r="O25" s="4"/>
      <c r="P25" s="4"/>
      <c r="Q25" s="4"/>
    </row>
    <row r="26" spans="1:17" x14ac:dyDescent="0.3">
      <c r="A26" s="4"/>
      <c r="B26" s="4" t="s">
        <v>203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5" thickBot="1" x14ac:dyDescent="0.35">
      <c r="A27" s="4"/>
      <c r="B27" s="4"/>
      <c r="C27" s="4"/>
      <c r="D27" s="4"/>
      <c r="E27" s="4"/>
      <c r="F27" s="4"/>
      <c r="G27" s="4"/>
      <c r="H27" s="4"/>
      <c r="I27" s="4" t="s">
        <v>199</v>
      </c>
      <c r="J27" s="4"/>
      <c r="K27" s="4"/>
      <c r="L27" s="4"/>
      <c r="M27" s="4"/>
      <c r="N27" s="4"/>
      <c r="O27" s="4"/>
      <c r="P27" s="4"/>
      <c r="Q27" s="4"/>
    </row>
    <row r="28" spans="1:17" ht="15" thickBot="1" x14ac:dyDescent="0.35">
      <c r="A28" s="4"/>
      <c r="B28" s="138" t="s">
        <v>43</v>
      </c>
      <c r="C28" s="139">
        <v>0.29166666666666669</v>
      </c>
      <c r="D28" s="139">
        <v>0.33333333333333331</v>
      </c>
      <c r="E28" s="139">
        <v>0.375</v>
      </c>
      <c r="F28" s="140" t="s">
        <v>114</v>
      </c>
      <c r="G28" s="4"/>
      <c r="H28" s="138" t="s">
        <v>43</v>
      </c>
      <c r="I28" s="172">
        <v>1</v>
      </c>
      <c r="J28" s="172">
        <v>2</v>
      </c>
      <c r="K28" s="172">
        <v>3</v>
      </c>
      <c r="L28" s="172">
        <v>4</v>
      </c>
      <c r="M28" s="172">
        <v>5</v>
      </c>
      <c r="N28" s="172">
        <v>6</v>
      </c>
      <c r="O28" s="4"/>
      <c r="P28" s="213" t="s">
        <v>193</v>
      </c>
      <c r="Q28" s="4"/>
    </row>
    <row r="29" spans="1:17" x14ac:dyDescent="0.3">
      <c r="A29" s="4"/>
      <c r="B29" s="135">
        <v>1</v>
      </c>
      <c r="C29" s="155">
        <f t="shared" ref="C29:F34" si="4">C16+C4</f>
        <v>11</v>
      </c>
      <c r="D29" s="136">
        <f t="shared" si="4"/>
        <v>11</v>
      </c>
      <c r="E29" s="136">
        <f t="shared" si="4"/>
        <v>10</v>
      </c>
      <c r="F29" s="137">
        <f t="shared" si="4"/>
        <v>5</v>
      </c>
      <c r="H29" s="202">
        <v>1</v>
      </c>
      <c r="I29" s="200" t="s">
        <v>147</v>
      </c>
      <c r="J29" s="136">
        <f>J16+J4</f>
        <v>6</v>
      </c>
      <c r="K29" s="199">
        <f>K16+K4</f>
        <v>8</v>
      </c>
      <c r="L29" s="136">
        <f>L16+L4</f>
        <v>6</v>
      </c>
      <c r="M29" s="136">
        <f>M16+M4</f>
        <v>6</v>
      </c>
      <c r="N29" s="136">
        <f>N16+N4</f>
        <v>6</v>
      </c>
      <c r="O29" s="4">
        <f>SUM(I29:N29)</f>
        <v>32</v>
      </c>
      <c r="P29" s="180" t="s">
        <v>194</v>
      </c>
    </row>
    <row r="30" spans="1:17" x14ac:dyDescent="0.3">
      <c r="A30" s="4"/>
      <c r="B30" s="133">
        <v>2</v>
      </c>
      <c r="C30" s="128">
        <f t="shared" si="4"/>
        <v>11</v>
      </c>
      <c r="D30" s="177">
        <f t="shared" si="4"/>
        <v>10</v>
      </c>
      <c r="E30" s="127">
        <f t="shared" si="4"/>
        <v>11</v>
      </c>
      <c r="F30" s="175">
        <f t="shared" si="4"/>
        <v>6</v>
      </c>
      <c r="H30" s="203">
        <v>2</v>
      </c>
      <c r="I30" s="200">
        <f>I17+I5</f>
        <v>6</v>
      </c>
      <c r="J30" s="136" t="s">
        <v>147</v>
      </c>
      <c r="K30" s="136">
        <f>K17+K5</f>
        <v>6</v>
      </c>
      <c r="L30" s="136">
        <f>L17+L5</f>
        <v>6</v>
      </c>
      <c r="M30" s="174">
        <f>M17+M5</f>
        <v>7</v>
      </c>
      <c r="N30" s="174">
        <f>N17+N5</f>
        <v>7</v>
      </c>
      <c r="O30" s="4">
        <f t="shared" ref="O30:O34" si="5">SUM(I30:N30)</f>
        <v>32</v>
      </c>
      <c r="P30" s="180" t="s">
        <v>194</v>
      </c>
      <c r="Q30" s="179"/>
    </row>
    <row r="31" spans="1:17" x14ac:dyDescent="0.3">
      <c r="A31" s="4"/>
      <c r="B31" s="133">
        <v>3</v>
      </c>
      <c r="C31" s="128">
        <f t="shared" si="4"/>
        <v>10</v>
      </c>
      <c r="D31" s="127">
        <f t="shared" si="4"/>
        <v>11</v>
      </c>
      <c r="E31" s="127">
        <f t="shared" si="4"/>
        <v>11</v>
      </c>
      <c r="F31" s="129">
        <f t="shared" si="4"/>
        <v>5</v>
      </c>
      <c r="G31" s="194"/>
      <c r="H31" s="203">
        <v>3</v>
      </c>
      <c r="I31" s="201">
        <f>I18+I6</f>
        <v>8</v>
      </c>
      <c r="J31" s="136">
        <f>J18+J6</f>
        <v>6</v>
      </c>
      <c r="K31" s="136" t="s">
        <v>147</v>
      </c>
      <c r="L31" s="136">
        <f>L18+L6</f>
        <v>6</v>
      </c>
      <c r="M31" s="136">
        <f>M18+M6</f>
        <v>6</v>
      </c>
      <c r="N31" s="136">
        <f>N18+N6</f>
        <v>6</v>
      </c>
      <c r="O31" s="4">
        <f t="shared" si="5"/>
        <v>32</v>
      </c>
      <c r="P31" s="180" t="s">
        <v>195</v>
      </c>
    </row>
    <row r="32" spans="1:17" x14ac:dyDescent="0.3">
      <c r="A32" s="4"/>
      <c r="B32" s="133">
        <v>4</v>
      </c>
      <c r="C32" s="128">
        <f t="shared" si="4"/>
        <v>11</v>
      </c>
      <c r="D32" s="127">
        <f t="shared" si="4"/>
        <v>11</v>
      </c>
      <c r="E32" s="127">
        <f t="shared" si="4"/>
        <v>10</v>
      </c>
      <c r="F32" s="129">
        <f t="shared" si="4"/>
        <v>5</v>
      </c>
      <c r="H32" s="203">
        <v>4</v>
      </c>
      <c r="I32" s="200">
        <f>I19+I7</f>
        <v>6</v>
      </c>
      <c r="J32" s="136">
        <f>J19+J7</f>
        <v>6</v>
      </c>
      <c r="K32" s="136">
        <f>K19+K7</f>
        <v>6</v>
      </c>
      <c r="L32" s="136" t="s">
        <v>147</v>
      </c>
      <c r="M32" s="174">
        <f>M19+M7</f>
        <v>7</v>
      </c>
      <c r="N32" s="174">
        <f>N19+N7</f>
        <v>7</v>
      </c>
      <c r="O32" s="4">
        <f t="shared" si="5"/>
        <v>32</v>
      </c>
      <c r="P32" s="180" t="s">
        <v>196</v>
      </c>
    </row>
    <row r="33" spans="1:16" x14ac:dyDescent="0.3">
      <c r="A33" s="4"/>
      <c r="B33" s="133">
        <v>5</v>
      </c>
      <c r="C33" s="128">
        <f t="shared" si="4"/>
        <v>11</v>
      </c>
      <c r="D33" s="177">
        <f t="shared" si="4"/>
        <v>10</v>
      </c>
      <c r="E33" s="127">
        <f t="shared" si="4"/>
        <v>11</v>
      </c>
      <c r="F33" s="175">
        <f t="shared" si="4"/>
        <v>6</v>
      </c>
      <c r="H33" s="203">
        <v>5</v>
      </c>
      <c r="I33" s="200">
        <f>I20+I8</f>
        <v>6</v>
      </c>
      <c r="J33" s="174">
        <f>J20+J8</f>
        <v>7</v>
      </c>
      <c r="K33" s="136">
        <f>K20+K8</f>
        <v>6</v>
      </c>
      <c r="L33" s="174">
        <f>L20+L8</f>
        <v>7</v>
      </c>
      <c r="M33" s="136" t="s">
        <v>147</v>
      </c>
      <c r="N33" s="136">
        <f>N20+N8</f>
        <v>6</v>
      </c>
      <c r="O33" s="4">
        <f t="shared" si="5"/>
        <v>32</v>
      </c>
      <c r="P33" s="180" t="s">
        <v>197</v>
      </c>
    </row>
    <row r="34" spans="1:16" ht="15" thickBot="1" x14ac:dyDescent="0.35">
      <c r="A34" s="4"/>
      <c r="B34" s="134">
        <v>6</v>
      </c>
      <c r="C34" s="130">
        <f t="shared" si="4"/>
        <v>10</v>
      </c>
      <c r="D34" s="131">
        <f t="shared" si="4"/>
        <v>11</v>
      </c>
      <c r="E34" s="131">
        <f t="shared" si="4"/>
        <v>11</v>
      </c>
      <c r="F34" s="132">
        <f t="shared" si="4"/>
        <v>5</v>
      </c>
      <c r="H34" s="204">
        <v>6</v>
      </c>
      <c r="I34" s="207">
        <f>I21+I9</f>
        <v>6</v>
      </c>
      <c r="J34" s="178">
        <f>J21+J9</f>
        <v>7</v>
      </c>
      <c r="K34" s="131">
        <f>K21+K9</f>
        <v>6</v>
      </c>
      <c r="L34" s="178">
        <f>L21+L9</f>
        <v>7</v>
      </c>
      <c r="M34" s="131">
        <f>M21+M9</f>
        <v>6</v>
      </c>
      <c r="N34" s="131" t="s">
        <v>147</v>
      </c>
      <c r="O34" s="4">
        <f t="shared" si="5"/>
        <v>32</v>
      </c>
      <c r="P34" s="180" t="s">
        <v>198</v>
      </c>
    </row>
    <row r="35" spans="1:16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3">
      <c r="A36" s="4"/>
      <c r="B36" s="4"/>
      <c r="C36" s="212">
        <f>SUM(C29:C34)</f>
        <v>64</v>
      </c>
      <c r="D36" s="212">
        <f>SUM(D29:D34)</f>
        <v>64</v>
      </c>
      <c r="E36" s="212">
        <f>SUM(E29:E34)</f>
        <v>64</v>
      </c>
      <c r="F36" s="212">
        <f>SUM(F29:F34)</f>
        <v>32</v>
      </c>
      <c r="G36" s="4"/>
      <c r="H36" s="4"/>
      <c r="I36" s="212">
        <f t="shared" ref="I36:N36" si="6">SUM(I29:I34)</f>
        <v>32</v>
      </c>
      <c r="J36" s="212">
        <f t="shared" si="6"/>
        <v>32</v>
      </c>
      <c r="K36" s="212">
        <f t="shared" si="6"/>
        <v>32</v>
      </c>
      <c r="L36" s="212">
        <f t="shared" si="6"/>
        <v>32</v>
      </c>
      <c r="M36" s="212">
        <f t="shared" si="6"/>
        <v>32</v>
      </c>
      <c r="N36" s="212">
        <f t="shared" si="6"/>
        <v>32</v>
      </c>
      <c r="O36" s="4"/>
      <c r="P36" s="4"/>
    </row>
    <row r="37" spans="1:16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</sheetData>
  <pageMargins left="0.7" right="0.7" top="0.75" bottom="0.75" header="0.3" footer="0.3"/>
  <pageSetup orientation="portrait" r:id="rId1"/>
  <ignoredErrors>
    <ignoredError sqref="C11:E11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3BA88-E9C8-467E-8D0B-DAD0F1958A62}">
  <dimension ref="A1:G41"/>
  <sheetViews>
    <sheetView workbookViewId="0">
      <selection activeCell="G1" sqref="G1"/>
    </sheetView>
  </sheetViews>
  <sheetFormatPr defaultRowHeight="14.4" x14ac:dyDescent="0.3"/>
  <cols>
    <col min="2" max="2" width="13.77734375" customWidth="1"/>
    <col min="3" max="3" width="23.77734375" customWidth="1"/>
    <col min="4" max="6" width="8.77734375" customWidth="1"/>
  </cols>
  <sheetData>
    <row r="1" spans="1:7" ht="15.6" x14ac:dyDescent="0.3">
      <c r="A1" s="13"/>
      <c r="B1" s="14"/>
      <c r="C1" s="149" t="s">
        <v>120</v>
      </c>
      <c r="D1" s="14"/>
      <c r="E1" s="14"/>
      <c r="F1" s="14"/>
      <c r="G1" s="15"/>
    </row>
    <row r="2" spans="1:7" ht="4.05" customHeight="1" thickBot="1" x14ac:dyDescent="0.35">
      <c r="A2" s="16"/>
      <c r="B2" s="17"/>
      <c r="C2" s="17"/>
      <c r="D2" s="17"/>
      <c r="E2" s="17"/>
      <c r="F2" s="17"/>
      <c r="G2" s="18"/>
    </row>
    <row r="3" spans="1:7" x14ac:dyDescent="0.3">
      <c r="A3" s="5"/>
      <c r="B3" s="6"/>
      <c r="C3" s="6"/>
      <c r="D3" s="6"/>
      <c r="E3" s="6"/>
      <c r="F3" s="6"/>
      <c r="G3" s="7"/>
    </row>
    <row r="4" spans="1:7" ht="15.6" x14ac:dyDescent="0.3">
      <c r="A4" s="8"/>
      <c r="B4" s="269" t="s">
        <v>8</v>
      </c>
      <c r="C4" s="4"/>
      <c r="D4" s="4"/>
      <c r="E4" s="4"/>
      <c r="F4" s="4"/>
      <c r="G4" s="9"/>
    </row>
    <row r="5" spans="1:7" x14ac:dyDescent="0.3">
      <c r="A5" s="8"/>
      <c r="B5" s="4"/>
      <c r="C5" s="4"/>
      <c r="D5" s="4"/>
      <c r="E5" s="4"/>
      <c r="F5" s="4"/>
      <c r="G5" s="9"/>
    </row>
    <row r="6" spans="1:7" x14ac:dyDescent="0.3">
      <c r="A6" s="8"/>
      <c r="B6" s="4"/>
      <c r="C6" s="4"/>
      <c r="D6" s="4"/>
      <c r="E6" s="4"/>
      <c r="F6" s="4"/>
      <c r="G6" s="9"/>
    </row>
    <row r="7" spans="1:7" x14ac:dyDescent="0.3">
      <c r="A7" s="8"/>
      <c r="B7" s="261" t="s">
        <v>206</v>
      </c>
      <c r="C7" s="261"/>
      <c r="D7" s="261"/>
      <c r="E7" s="261"/>
      <c r="F7" s="261"/>
      <c r="G7" s="9"/>
    </row>
    <row r="8" spans="1:7" x14ac:dyDescent="0.3">
      <c r="A8" s="8"/>
      <c r="B8" s="1" t="s">
        <v>11</v>
      </c>
      <c r="C8" s="1"/>
      <c r="D8" s="142" t="s">
        <v>12</v>
      </c>
      <c r="E8" s="142" t="s">
        <v>13</v>
      </c>
      <c r="F8" s="142" t="s">
        <v>14</v>
      </c>
      <c r="G8" s="9"/>
    </row>
    <row r="9" spans="1:7" ht="4.05" customHeight="1" x14ac:dyDescent="0.3">
      <c r="A9" s="8"/>
      <c r="B9" s="3"/>
      <c r="C9" s="3"/>
      <c r="D9" s="3"/>
      <c r="E9" s="3"/>
      <c r="F9" s="3"/>
      <c r="G9" s="9"/>
    </row>
    <row r="10" spans="1:7" s="146" customFormat="1" ht="25.05" customHeight="1" x14ac:dyDescent="0.3">
      <c r="A10" s="143"/>
      <c r="B10" s="144" t="s">
        <v>121</v>
      </c>
      <c r="C10" s="144"/>
      <c r="D10" s="144"/>
      <c r="E10" s="144"/>
      <c r="F10" s="144"/>
      <c r="G10" s="145"/>
    </row>
    <row r="11" spans="1:7" s="146" customFormat="1" ht="25.05" customHeight="1" x14ac:dyDescent="0.3">
      <c r="A11" s="143"/>
      <c r="B11" s="144" t="s">
        <v>9</v>
      </c>
      <c r="C11" s="144"/>
      <c r="D11" s="144"/>
      <c r="E11" s="144"/>
      <c r="F11" s="144"/>
      <c r="G11" s="145"/>
    </row>
    <row r="12" spans="1:7" x14ac:dyDescent="0.3">
      <c r="A12" s="8"/>
      <c r="B12" s="4"/>
      <c r="C12" s="4"/>
      <c r="D12" s="4"/>
      <c r="E12" s="4"/>
      <c r="F12" s="4"/>
      <c r="G12" s="9"/>
    </row>
    <row r="13" spans="1:7" s="146" customFormat="1" ht="25.05" customHeight="1" x14ac:dyDescent="0.3">
      <c r="A13" s="143"/>
      <c r="B13" s="146" t="s">
        <v>10</v>
      </c>
      <c r="C13" s="147"/>
      <c r="D13" s="148"/>
      <c r="E13" s="148"/>
      <c r="F13" s="148"/>
      <c r="G13" s="145"/>
    </row>
    <row r="14" spans="1:7" x14ac:dyDescent="0.3">
      <c r="A14" s="8"/>
      <c r="B14" s="4"/>
      <c r="C14" s="4"/>
      <c r="D14" s="4"/>
      <c r="E14" s="4"/>
      <c r="F14" s="4"/>
      <c r="G14" s="9"/>
    </row>
    <row r="15" spans="1:7" x14ac:dyDescent="0.3">
      <c r="A15" s="8"/>
      <c r="B15" s="4"/>
      <c r="C15" s="4"/>
      <c r="D15" s="4"/>
      <c r="E15" s="4"/>
      <c r="F15" s="4"/>
      <c r="G15" s="9"/>
    </row>
    <row r="16" spans="1:7" x14ac:dyDescent="0.3">
      <c r="A16" s="8"/>
      <c r="B16" s="4"/>
      <c r="C16" s="4"/>
      <c r="D16" s="4"/>
      <c r="E16" s="4"/>
      <c r="F16" s="4"/>
      <c r="G16" s="9"/>
    </row>
    <row r="17" spans="1:7" x14ac:dyDescent="0.3">
      <c r="A17" s="8"/>
      <c r="B17" s="262" t="s">
        <v>207</v>
      </c>
      <c r="C17" s="262"/>
      <c r="D17" s="262"/>
      <c r="E17" s="262"/>
      <c r="F17" s="262"/>
      <c r="G17" s="9"/>
    </row>
    <row r="18" spans="1:7" x14ac:dyDescent="0.3">
      <c r="A18" s="8"/>
      <c r="B18" s="1" t="s">
        <v>11</v>
      </c>
      <c r="C18" s="1"/>
      <c r="D18" s="142" t="s">
        <v>12</v>
      </c>
      <c r="E18" s="142" t="s">
        <v>13</v>
      </c>
      <c r="F18" s="142" t="s">
        <v>14</v>
      </c>
      <c r="G18" s="9"/>
    </row>
    <row r="19" spans="1:7" ht="4.05" customHeight="1" x14ac:dyDescent="0.3">
      <c r="A19" s="8"/>
      <c r="B19" s="3"/>
      <c r="C19" s="3"/>
      <c r="D19" s="3"/>
      <c r="E19" s="3"/>
      <c r="F19" s="3"/>
      <c r="G19" s="9"/>
    </row>
    <row r="20" spans="1:7" s="146" customFormat="1" ht="25.05" customHeight="1" x14ac:dyDescent="0.3">
      <c r="A20" s="143"/>
      <c r="B20" s="144" t="s">
        <v>121</v>
      </c>
      <c r="C20" s="144"/>
      <c r="D20" s="144"/>
      <c r="E20" s="144"/>
      <c r="F20" s="144"/>
      <c r="G20" s="145"/>
    </row>
    <row r="21" spans="1:7" s="146" customFormat="1" ht="25.05" customHeight="1" x14ac:dyDescent="0.3">
      <c r="A21" s="143"/>
      <c r="B21" s="144" t="s">
        <v>9</v>
      </c>
      <c r="C21" s="144"/>
      <c r="D21" s="144"/>
      <c r="E21" s="144"/>
      <c r="F21" s="144"/>
      <c r="G21" s="145"/>
    </row>
    <row r="22" spans="1:7" x14ac:dyDescent="0.3">
      <c r="A22" s="8"/>
      <c r="B22" s="4"/>
      <c r="C22" s="4"/>
      <c r="D22" s="4"/>
      <c r="E22" s="4"/>
      <c r="F22" s="4"/>
      <c r="G22" s="9"/>
    </row>
    <row r="23" spans="1:7" s="146" customFormat="1" ht="25.05" customHeight="1" x14ac:dyDescent="0.3">
      <c r="A23" s="143"/>
      <c r="B23" s="146" t="s">
        <v>10</v>
      </c>
      <c r="C23" s="147"/>
      <c r="D23" s="148"/>
      <c r="E23" s="148"/>
      <c r="F23" s="148"/>
      <c r="G23" s="145"/>
    </row>
    <row r="24" spans="1:7" x14ac:dyDescent="0.3">
      <c r="A24" s="8"/>
      <c r="B24" s="4"/>
      <c r="C24" s="4"/>
      <c r="D24" s="4"/>
      <c r="E24" s="4"/>
      <c r="F24" s="4"/>
      <c r="G24" s="9"/>
    </row>
    <row r="25" spans="1:7" x14ac:dyDescent="0.3">
      <c r="A25" s="8"/>
      <c r="B25" s="4"/>
      <c r="C25" s="4"/>
      <c r="D25" s="4"/>
      <c r="E25" s="4"/>
      <c r="F25" s="4"/>
      <c r="G25" s="9"/>
    </row>
    <row r="26" spans="1:7" x14ac:dyDescent="0.3">
      <c r="A26" s="8"/>
      <c r="B26" s="4"/>
      <c r="C26" s="4"/>
      <c r="D26" s="4"/>
      <c r="E26" s="4"/>
      <c r="F26" s="4"/>
      <c r="G26" s="9"/>
    </row>
    <row r="27" spans="1:7" x14ac:dyDescent="0.3">
      <c r="A27" s="8"/>
      <c r="B27" s="262" t="s">
        <v>208</v>
      </c>
      <c r="C27" s="262"/>
      <c r="D27" s="262"/>
      <c r="E27" s="262"/>
      <c r="F27" s="262"/>
      <c r="G27" s="9"/>
    </row>
    <row r="28" spans="1:7" x14ac:dyDescent="0.3">
      <c r="A28" s="8"/>
      <c r="B28" s="1" t="s">
        <v>11</v>
      </c>
      <c r="C28" s="1"/>
      <c r="D28" s="142" t="s">
        <v>12</v>
      </c>
      <c r="E28" s="142" t="s">
        <v>13</v>
      </c>
      <c r="F28" s="142" t="s">
        <v>14</v>
      </c>
      <c r="G28" s="9"/>
    </row>
    <row r="29" spans="1:7" ht="4.05" customHeight="1" x14ac:dyDescent="0.3">
      <c r="A29" s="8"/>
      <c r="B29" s="3"/>
      <c r="C29" s="3"/>
      <c r="D29" s="3"/>
      <c r="E29" s="3"/>
      <c r="F29" s="3"/>
      <c r="G29" s="9"/>
    </row>
    <row r="30" spans="1:7" s="146" customFormat="1" ht="25.05" customHeight="1" x14ac:dyDescent="0.3">
      <c r="A30" s="143"/>
      <c r="B30" s="144" t="s">
        <v>121</v>
      </c>
      <c r="C30" s="144"/>
      <c r="D30" s="144"/>
      <c r="E30" s="144"/>
      <c r="F30" s="144"/>
      <c r="G30" s="145"/>
    </row>
    <row r="31" spans="1:7" s="146" customFormat="1" ht="25.05" customHeight="1" x14ac:dyDescent="0.3">
      <c r="A31" s="143"/>
      <c r="B31" s="144" t="s">
        <v>9</v>
      </c>
      <c r="C31" s="144"/>
      <c r="D31" s="144"/>
      <c r="E31" s="144"/>
      <c r="F31" s="144"/>
      <c r="G31" s="145"/>
    </row>
    <row r="32" spans="1:7" x14ac:dyDescent="0.3">
      <c r="A32" s="8"/>
      <c r="B32" s="4"/>
      <c r="C32" s="4"/>
      <c r="D32" s="4"/>
      <c r="E32" s="4"/>
      <c r="F32" s="4"/>
      <c r="G32" s="9"/>
    </row>
    <row r="33" spans="1:7" s="146" customFormat="1" ht="25.05" customHeight="1" x14ac:dyDescent="0.3">
      <c r="A33" s="143"/>
      <c r="B33" s="146" t="s">
        <v>10</v>
      </c>
      <c r="C33" s="147"/>
      <c r="D33" s="148"/>
      <c r="E33" s="148"/>
      <c r="F33" s="148"/>
      <c r="G33" s="145"/>
    </row>
    <row r="34" spans="1:7" x14ac:dyDescent="0.3">
      <c r="A34" s="8"/>
      <c r="B34" s="4"/>
      <c r="C34" s="4"/>
      <c r="D34" s="4"/>
      <c r="E34" s="4"/>
      <c r="F34" s="4"/>
      <c r="G34" s="9"/>
    </row>
    <row r="35" spans="1:7" x14ac:dyDescent="0.3">
      <c r="A35" s="19"/>
      <c r="B35" s="4"/>
      <c r="C35" s="4"/>
      <c r="D35" s="4"/>
      <c r="E35" s="4"/>
      <c r="F35" s="4"/>
      <c r="G35" s="9"/>
    </row>
    <row r="36" spans="1:7" x14ac:dyDescent="0.3">
      <c r="A36" s="8"/>
      <c r="B36" s="4"/>
      <c r="C36" s="267" t="s">
        <v>18</v>
      </c>
      <c r="D36" s="267"/>
      <c r="E36" s="267"/>
      <c r="F36" s="4"/>
      <c r="G36" s="9"/>
    </row>
    <row r="37" spans="1:7" x14ac:dyDescent="0.3">
      <c r="A37" s="8"/>
      <c r="B37" s="4"/>
      <c r="C37" s="264" t="s">
        <v>17</v>
      </c>
      <c r="D37" s="265"/>
      <c r="E37" s="266"/>
      <c r="F37" s="4"/>
      <c r="G37" s="9"/>
    </row>
    <row r="38" spans="1:7" x14ac:dyDescent="0.3">
      <c r="A38" s="8"/>
      <c r="B38" s="4"/>
      <c r="C38" s="264" t="s">
        <v>16</v>
      </c>
      <c r="D38" s="265"/>
      <c r="E38" s="266"/>
      <c r="F38" s="4"/>
      <c r="G38" s="9"/>
    </row>
    <row r="39" spans="1:7" ht="30" customHeight="1" x14ac:dyDescent="0.3">
      <c r="A39" s="8"/>
      <c r="B39" s="4"/>
      <c r="C39" s="263" t="s">
        <v>15</v>
      </c>
      <c r="D39" s="263"/>
      <c r="E39" s="263"/>
      <c r="F39" s="4"/>
      <c r="G39" s="9"/>
    </row>
    <row r="40" spans="1:7" x14ac:dyDescent="0.3">
      <c r="A40" s="8"/>
      <c r="B40" s="4"/>
      <c r="C40" s="4" t="s">
        <v>132</v>
      </c>
      <c r="D40" s="4"/>
      <c r="E40" s="4"/>
      <c r="F40" s="4"/>
      <c r="G40" s="9"/>
    </row>
    <row r="41" spans="1:7" ht="15" thickBot="1" x14ac:dyDescent="0.35">
      <c r="A41" s="10"/>
      <c r="B41" s="11"/>
      <c r="C41" s="11"/>
      <c r="D41" s="11"/>
      <c r="E41" s="11"/>
      <c r="F41" s="11"/>
      <c r="G41" s="12"/>
    </row>
  </sheetData>
  <mergeCells count="7">
    <mergeCell ref="B7:F7"/>
    <mergeCell ref="B17:F17"/>
    <mergeCell ref="B27:F27"/>
    <mergeCell ref="C39:E39"/>
    <mergeCell ref="C37:E37"/>
    <mergeCell ref="C38:E38"/>
    <mergeCell ref="C36:E36"/>
  </mergeCells>
  <printOptions horizontalCentered="1" verticalCentered="1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0928-D1E1-4287-B336-E13BEF7977C6}">
  <dimension ref="A1:J108"/>
  <sheetViews>
    <sheetView zoomScaleNormal="100" workbookViewId="0">
      <selection activeCell="F21" sqref="F21"/>
    </sheetView>
  </sheetViews>
  <sheetFormatPr defaultRowHeight="14.4" x14ac:dyDescent="0.3"/>
  <cols>
    <col min="1" max="1" width="5.88671875" customWidth="1"/>
    <col min="2" max="2" width="6.44140625" customWidth="1"/>
    <col min="3" max="3" width="10.77734375" customWidth="1"/>
    <col min="4" max="4" width="10.33203125" customWidth="1"/>
    <col min="9" max="10" width="13.6640625" bestFit="1" customWidth="1"/>
  </cols>
  <sheetData>
    <row r="1" spans="1:10" x14ac:dyDescent="0.3">
      <c r="A1" t="s">
        <v>190</v>
      </c>
    </row>
    <row r="2" spans="1:10" x14ac:dyDescent="0.3">
      <c r="A2" s="181" t="s">
        <v>148</v>
      </c>
      <c r="B2" s="181" t="s">
        <v>2</v>
      </c>
      <c r="C2" s="181" t="s">
        <v>3</v>
      </c>
      <c r="D2" s="181" t="s">
        <v>102</v>
      </c>
      <c r="E2" s="181" t="s">
        <v>149</v>
      </c>
    </row>
    <row r="3" spans="1:10" x14ac:dyDescent="0.3">
      <c r="A3" s="182">
        <v>1</v>
      </c>
      <c r="B3" s="183" t="s">
        <v>150</v>
      </c>
      <c r="C3" s="183" t="s">
        <v>151</v>
      </c>
      <c r="D3" s="183" t="s">
        <v>0</v>
      </c>
      <c r="E3" s="183" t="s">
        <v>152</v>
      </c>
      <c r="I3" s="253" t="s">
        <v>153</v>
      </c>
      <c r="J3" s="253"/>
    </row>
    <row r="4" spans="1:10" x14ac:dyDescent="0.3">
      <c r="A4" s="182">
        <v>1</v>
      </c>
      <c r="B4" s="183" t="s">
        <v>150</v>
      </c>
      <c r="C4" s="183" t="s">
        <v>151</v>
      </c>
      <c r="D4" s="183" t="s">
        <v>1</v>
      </c>
      <c r="E4" s="183" t="s">
        <v>154</v>
      </c>
      <c r="I4" s="184" t="s">
        <v>155</v>
      </c>
      <c r="J4" s="184">
        <v>2</v>
      </c>
    </row>
    <row r="5" spans="1:10" x14ac:dyDescent="0.3">
      <c r="A5" s="182">
        <v>1</v>
      </c>
      <c r="B5" s="183" t="s">
        <v>150</v>
      </c>
      <c r="C5" s="183" t="s">
        <v>156</v>
      </c>
      <c r="D5" s="183" t="s">
        <v>0</v>
      </c>
      <c r="E5" s="183" t="s">
        <v>157</v>
      </c>
    </row>
    <row r="6" spans="1:10" x14ac:dyDescent="0.3">
      <c r="A6" s="182">
        <v>1</v>
      </c>
      <c r="B6" s="183" t="s">
        <v>150</v>
      </c>
      <c r="C6" s="183" t="s">
        <v>156</v>
      </c>
      <c r="D6" s="183" t="s">
        <v>1</v>
      </c>
      <c r="E6" s="183" t="s">
        <v>158</v>
      </c>
    </row>
    <row r="7" spans="1:10" x14ac:dyDescent="0.3">
      <c r="A7" s="182">
        <v>1</v>
      </c>
      <c r="B7" s="183" t="s">
        <v>150</v>
      </c>
      <c r="C7" s="183" t="s">
        <v>159</v>
      </c>
      <c r="D7" s="183" t="s">
        <v>0</v>
      </c>
      <c r="E7" s="183" t="s">
        <v>160</v>
      </c>
      <c r="I7" s="39" t="s">
        <v>161</v>
      </c>
      <c r="J7" s="39" t="s">
        <v>103</v>
      </c>
    </row>
    <row r="8" spans="1:10" x14ac:dyDescent="0.3">
      <c r="A8" s="182">
        <v>1</v>
      </c>
      <c r="B8" s="183" t="s">
        <v>150</v>
      </c>
      <c r="C8" s="183" t="s">
        <v>159</v>
      </c>
      <c r="D8" s="183" t="s">
        <v>1</v>
      </c>
      <c r="E8" s="183" t="s">
        <v>162</v>
      </c>
      <c r="I8" s="184" t="s">
        <v>163</v>
      </c>
      <c r="J8" s="184">
        <v>1</v>
      </c>
    </row>
    <row r="9" spans="1:10" x14ac:dyDescent="0.3">
      <c r="A9" s="185">
        <v>2</v>
      </c>
      <c r="B9" s="186" t="s">
        <v>164</v>
      </c>
      <c r="C9" s="186" t="s">
        <v>151</v>
      </c>
      <c r="D9" s="186" t="s">
        <v>0</v>
      </c>
      <c r="E9" s="186" t="s">
        <v>165</v>
      </c>
      <c r="I9" s="184" t="s">
        <v>37</v>
      </c>
      <c r="J9" s="184">
        <v>2</v>
      </c>
    </row>
    <row r="10" spans="1:10" x14ac:dyDescent="0.3">
      <c r="A10" s="185">
        <v>2</v>
      </c>
      <c r="B10" s="186" t="s">
        <v>164</v>
      </c>
      <c r="C10" s="186" t="s">
        <v>151</v>
      </c>
      <c r="D10" s="186" t="s">
        <v>1</v>
      </c>
      <c r="E10" s="186" t="s">
        <v>166</v>
      </c>
      <c r="I10" s="184" t="s">
        <v>23</v>
      </c>
      <c r="J10" s="184">
        <v>3</v>
      </c>
    </row>
    <row r="11" spans="1:10" x14ac:dyDescent="0.3">
      <c r="A11" s="185">
        <v>2</v>
      </c>
      <c r="B11" s="186" t="s">
        <v>164</v>
      </c>
      <c r="C11" s="186" t="s">
        <v>156</v>
      </c>
      <c r="D11" s="186" t="s">
        <v>0</v>
      </c>
      <c r="E11" s="186" t="s">
        <v>167</v>
      </c>
      <c r="I11" s="184" t="s">
        <v>93</v>
      </c>
      <c r="J11" s="184">
        <v>4</v>
      </c>
    </row>
    <row r="12" spans="1:10" x14ac:dyDescent="0.3">
      <c r="A12" s="185">
        <v>2</v>
      </c>
      <c r="B12" s="186" t="s">
        <v>164</v>
      </c>
      <c r="C12" s="186" t="s">
        <v>156</v>
      </c>
      <c r="D12" s="186" t="s">
        <v>1</v>
      </c>
      <c r="E12" s="186" t="s">
        <v>168</v>
      </c>
      <c r="I12" s="184" t="s">
        <v>5</v>
      </c>
      <c r="J12" s="184">
        <v>5</v>
      </c>
    </row>
    <row r="13" spans="1:10" x14ac:dyDescent="0.3">
      <c r="A13" s="185">
        <v>2</v>
      </c>
      <c r="B13" s="186" t="s">
        <v>164</v>
      </c>
      <c r="C13" s="186" t="s">
        <v>159</v>
      </c>
      <c r="D13" s="186" t="s">
        <v>0</v>
      </c>
      <c r="E13" s="186" t="s">
        <v>169</v>
      </c>
      <c r="I13" s="184" t="s">
        <v>46</v>
      </c>
      <c r="J13" s="184">
        <v>6</v>
      </c>
    </row>
    <row r="14" spans="1:10" x14ac:dyDescent="0.3">
      <c r="A14" s="185">
        <v>2</v>
      </c>
      <c r="B14" s="186" t="s">
        <v>164</v>
      </c>
      <c r="C14" s="186" t="s">
        <v>159</v>
      </c>
      <c r="D14" s="186" t="s">
        <v>1</v>
      </c>
      <c r="E14" s="186" t="s">
        <v>170</v>
      </c>
    </row>
    <row r="15" spans="1:10" x14ac:dyDescent="0.3">
      <c r="A15" s="187"/>
      <c r="B15" s="188">
        <v>46310</v>
      </c>
      <c r="C15" s="189" t="s">
        <v>171</v>
      </c>
      <c r="D15" s="189"/>
      <c r="E15" s="189"/>
    </row>
    <row r="16" spans="1:10" x14ac:dyDescent="0.3">
      <c r="A16" s="182">
        <v>3</v>
      </c>
      <c r="B16" s="183" t="s">
        <v>172</v>
      </c>
      <c r="C16" s="183" t="s">
        <v>151</v>
      </c>
      <c r="D16" s="183" t="s">
        <v>0</v>
      </c>
      <c r="E16" s="183" t="s">
        <v>162</v>
      </c>
      <c r="F16" s="180"/>
    </row>
    <row r="17" spans="1:6" x14ac:dyDescent="0.3">
      <c r="A17" s="182">
        <v>3</v>
      </c>
      <c r="B17" s="183" t="s">
        <v>172</v>
      </c>
      <c r="C17" s="183" t="s">
        <v>151</v>
      </c>
      <c r="D17" s="183" t="s">
        <v>1</v>
      </c>
      <c r="E17" s="183" t="s">
        <v>173</v>
      </c>
      <c r="F17" s="190" t="s">
        <v>174</v>
      </c>
    </row>
    <row r="18" spans="1:6" x14ac:dyDescent="0.3">
      <c r="A18" s="182">
        <v>3</v>
      </c>
      <c r="B18" s="183" t="s">
        <v>172</v>
      </c>
      <c r="C18" s="183" t="s">
        <v>156</v>
      </c>
      <c r="D18" s="183" t="s">
        <v>0</v>
      </c>
      <c r="E18" s="183" t="s">
        <v>175</v>
      </c>
      <c r="F18" s="180"/>
    </row>
    <row r="19" spans="1:6" x14ac:dyDescent="0.3">
      <c r="A19" s="182">
        <v>3</v>
      </c>
      <c r="B19" s="183" t="s">
        <v>172</v>
      </c>
      <c r="C19" s="183" t="s">
        <v>156</v>
      </c>
      <c r="D19" s="183" t="s">
        <v>1</v>
      </c>
      <c r="E19" s="183" t="s">
        <v>174</v>
      </c>
      <c r="F19" s="190" t="s">
        <v>173</v>
      </c>
    </row>
    <row r="20" spans="1:6" x14ac:dyDescent="0.3">
      <c r="A20" s="182">
        <v>3</v>
      </c>
      <c r="B20" s="183" t="s">
        <v>172</v>
      </c>
      <c r="C20" s="183" t="s">
        <v>159</v>
      </c>
      <c r="D20" s="183" t="s">
        <v>0</v>
      </c>
      <c r="E20" s="183" t="s">
        <v>158</v>
      </c>
      <c r="F20" s="180"/>
    </row>
    <row r="21" spans="1:6" x14ac:dyDescent="0.3">
      <c r="A21" s="182">
        <v>3</v>
      </c>
      <c r="B21" s="183" t="s">
        <v>172</v>
      </c>
      <c r="C21" s="183" t="s">
        <v>159</v>
      </c>
      <c r="D21" s="183" t="s">
        <v>1</v>
      </c>
      <c r="E21" s="183" t="s">
        <v>160</v>
      </c>
      <c r="F21" s="180"/>
    </row>
    <row r="22" spans="1:6" x14ac:dyDescent="0.3">
      <c r="A22" s="187"/>
      <c r="B22" s="188">
        <v>46324</v>
      </c>
      <c r="C22" s="189" t="s">
        <v>171</v>
      </c>
      <c r="D22" s="189"/>
      <c r="E22" s="189"/>
    </row>
    <row r="23" spans="1:6" x14ac:dyDescent="0.3">
      <c r="A23" s="185">
        <v>4</v>
      </c>
      <c r="B23" s="186" t="s">
        <v>176</v>
      </c>
      <c r="C23" s="186" t="s">
        <v>151</v>
      </c>
      <c r="D23" s="186" t="s">
        <v>0</v>
      </c>
      <c r="E23" s="186" t="s">
        <v>152</v>
      </c>
    </row>
    <row r="24" spans="1:6" x14ac:dyDescent="0.3">
      <c r="A24" s="185">
        <v>4</v>
      </c>
      <c r="B24" s="186" t="s">
        <v>176</v>
      </c>
      <c r="C24" s="186" t="s">
        <v>151</v>
      </c>
      <c r="D24" s="186" t="s">
        <v>1</v>
      </c>
      <c r="E24" s="186" t="s">
        <v>157</v>
      </c>
    </row>
    <row r="25" spans="1:6" x14ac:dyDescent="0.3">
      <c r="A25" s="185">
        <v>4</v>
      </c>
      <c r="B25" s="186" t="s">
        <v>176</v>
      </c>
      <c r="C25" s="186" t="s">
        <v>156</v>
      </c>
      <c r="D25" s="186" t="s">
        <v>0</v>
      </c>
      <c r="E25" s="186" t="s">
        <v>154</v>
      </c>
    </row>
    <row r="26" spans="1:6" x14ac:dyDescent="0.3">
      <c r="A26" s="185">
        <v>4</v>
      </c>
      <c r="B26" s="186" t="s">
        <v>176</v>
      </c>
      <c r="C26" s="186" t="s">
        <v>156</v>
      </c>
      <c r="D26" s="186" t="s">
        <v>1</v>
      </c>
      <c r="E26" s="186" t="s">
        <v>169</v>
      </c>
    </row>
    <row r="27" spans="1:6" x14ac:dyDescent="0.3">
      <c r="A27" s="185">
        <v>4</v>
      </c>
      <c r="B27" s="186" t="s">
        <v>176</v>
      </c>
      <c r="C27" s="186" t="s">
        <v>159</v>
      </c>
      <c r="D27" s="186" t="s">
        <v>0</v>
      </c>
      <c r="E27" s="186" t="s">
        <v>168</v>
      </c>
    </row>
    <row r="28" spans="1:6" x14ac:dyDescent="0.3">
      <c r="A28" s="185">
        <v>4</v>
      </c>
      <c r="B28" s="186" t="s">
        <v>176</v>
      </c>
      <c r="C28" s="186" t="s">
        <v>159</v>
      </c>
      <c r="D28" s="186" t="s">
        <v>1</v>
      </c>
      <c r="E28" s="186" t="s">
        <v>170</v>
      </c>
    </row>
    <row r="29" spans="1:6" x14ac:dyDescent="0.3">
      <c r="A29" s="182">
        <v>5</v>
      </c>
      <c r="B29" s="183" t="s">
        <v>177</v>
      </c>
      <c r="C29" s="183" t="s">
        <v>151</v>
      </c>
      <c r="D29" s="183" t="s">
        <v>0</v>
      </c>
      <c r="E29" s="183" t="s">
        <v>165</v>
      </c>
    </row>
    <row r="30" spans="1:6" x14ac:dyDescent="0.3">
      <c r="A30" s="182">
        <v>5</v>
      </c>
      <c r="B30" s="183" t="s">
        <v>177</v>
      </c>
      <c r="C30" s="183" t="s">
        <v>151</v>
      </c>
      <c r="D30" s="183" t="s">
        <v>1</v>
      </c>
      <c r="E30" s="183" t="s">
        <v>166</v>
      </c>
    </row>
    <row r="31" spans="1:6" x14ac:dyDescent="0.3">
      <c r="A31" s="182">
        <v>5</v>
      </c>
      <c r="B31" s="183" t="s">
        <v>177</v>
      </c>
      <c r="C31" s="183" t="s">
        <v>156</v>
      </c>
      <c r="D31" s="183" t="s">
        <v>0</v>
      </c>
      <c r="E31" s="183" t="s">
        <v>173</v>
      </c>
    </row>
    <row r="32" spans="1:6" x14ac:dyDescent="0.3">
      <c r="A32" s="182">
        <v>5</v>
      </c>
      <c r="B32" s="183" t="s">
        <v>177</v>
      </c>
      <c r="C32" s="183" t="s">
        <v>156</v>
      </c>
      <c r="D32" s="183" t="s">
        <v>1</v>
      </c>
      <c r="E32" s="183" t="s">
        <v>174</v>
      </c>
    </row>
    <row r="33" spans="1:5" x14ac:dyDescent="0.3">
      <c r="A33" s="182">
        <v>5</v>
      </c>
      <c r="B33" s="183" t="s">
        <v>177</v>
      </c>
      <c r="C33" s="183" t="s">
        <v>159</v>
      </c>
      <c r="D33" s="183" t="s">
        <v>0</v>
      </c>
      <c r="E33" s="183" t="s">
        <v>175</v>
      </c>
    </row>
    <row r="34" spans="1:5" x14ac:dyDescent="0.3">
      <c r="A34" s="182">
        <v>5</v>
      </c>
      <c r="B34" s="183" t="s">
        <v>177</v>
      </c>
      <c r="C34" s="183" t="s">
        <v>159</v>
      </c>
      <c r="D34" s="183" t="s">
        <v>1</v>
      </c>
      <c r="E34" s="183" t="s">
        <v>167</v>
      </c>
    </row>
    <row r="35" spans="1:5" x14ac:dyDescent="0.3">
      <c r="A35" s="185">
        <v>6</v>
      </c>
      <c r="B35" s="186" t="s">
        <v>178</v>
      </c>
      <c r="C35" s="186" t="s">
        <v>151</v>
      </c>
      <c r="D35" s="186" t="s">
        <v>0</v>
      </c>
      <c r="E35" s="186" t="s">
        <v>162</v>
      </c>
    </row>
    <row r="36" spans="1:5" x14ac:dyDescent="0.3">
      <c r="A36" s="185">
        <v>6</v>
      </c>
      <c r="B36" s="186" t="s">
        <v>178</v>
      </c>
      <c r="C36" s="186" t="s">
        <v>151</v>
      </c>
      <c r="D36" s="186" t="s">
        <v>1</v>
      </c>
      <c r="E36" s="186" t="s">
        <v>158</v>
      </c>
    </row>
    <row r="37" spans="1:5" x14ac:dyDescent="0.3">
      <c r="A37" s="185">
        <v>6</v>
      </c>
      <c r="B37" s="186" t="s">
        <v>178</v>
      </c>
      <c r="C37" s="186" t="s">
        <v>156</v>
      </c>
      <c r="D37" s="186" t="s">
        <v>0</v>
      </c>
      <c r="E37" s="186" t="s">
        <v>157</v>
      </c>
    </row>
    <row r="38" spans="1:5" x14ac:dyDescent="0.3">
      <c r="A38" s="185">
        <v>6</v>
      </c>
      <c r="B38" s="186" t="s">
        <v>178</v>
      </c>
      <c r="C38" s="186" t="s">
        <v>156</v>
      </c>
      <c r="D38" s="186" t="s">
        <v>1</v>
      </c>
      <c r="E38" s="186" t="s">
        <v>154</v>
      </c>
    </row>
    <row r="39" spans="1:5" x14ac:dyDescent="0.3">
      <c r="A39" s="185">
        <v>6</v>
      </c>
      <c r="B39" s="186" t="s">
        <v>178</v>
      </c>
      <c r="C39" s="186" t="s">
        <v>159</v>
      </c>
      <c r="D39" s="186" t="s">
        <v>0</v>
      </c>
      <c r="E39" s="186" t="s">
        <v>152</v>
      </c>
    </row>
    <row r="40" spans="1:5" x14ac:dyDescent="0.3">
      <c r="A40" s="185">
        <v>6</v>
      </c>
      <c r="B40" s="186" t="s">
        <v>178</v>
      </c>
      <c r="C40" s="186" t="s">
        <v>159</v>
      </c>
      <c r="D40" s="186" t="s">
        <v>1</v>
      </c>
      <c r="E40" s="186" t="s">
        <v>160</v>
      </c>
    </row>
    <row r="41" spans="1:5" x14ac:dyDescent="0.3">
      <c r="A41" s="187"/>
      <c r="B41" s="188">
        <v>46352</v>
      </c>
      <c r="C41" s="189" t="s">
        <v>171</v>
      </c>
      <c r="D41" s="189"/>
      <c r="E41" s="189"/>
    </row>
    <row r="42" spans="1:5" x14ac:dyDescent="0.3">
      <c r="A42" s="182">
        <v>7</v>
      </c>
      <c r="B42" s="183" t="s">
        <v>179</v>
      </c>
      <c r="C42" s="183" t="s">
        <v>151</v>
      </c>
      <c r="D42" s="183" t="s">
        <v>0</v>
      </c>
      <c r="E42" s="183" t="s">
        <v>167</v>
      </c>
    </row>
    <row r="43" spans="1:5" x14ac:dyDescent="0.3">
      <c r="A43" s="182">
        <v>7</v>
      </c>
      <c r="B43" s="183" t="s">
        <v>179</v>
      </c>
      <c r="C43" s="183" t="s">
        <v>151</v>
      </c>
      <c r="D43" s="183" t="s">
        <v>1</v>
      </c>
      <c r="E43" s="183" t="s">
        <v>166</v>
      </c>
    </row>
    <row r="44" spans="1:5" x14ac:dyDescent="0.3">
      <c r="A44" s="182">
        <v>7</v>
      </c>
      <c r="B44" s="183" t="s">
        <v>179</v>
      </c>
      <c r="C44" s="183" t="s">
        <v>156</v>
      </c>
      <c r="D44" s="183" t="s">
        <v>0</v>
      </c>
      <c r="E44" s="183" t="s">
        <v>165</v>
      </c>
    </row>
    <row r="45" spans="1:5" x14ac:dyDescent="0.3">
      <c r="A45" s="182">
        <v>7</v>
      </c>
      <c r="B45" s="183" t="s">
        <v>179</v>
      </c>
      <c r="C45" s="183" t="s">
        <v>156</v>
      </c>
      <c r="D45" s="183" t="s">
        <v>1</v>
      </c>
      <c r="E45" s="183" t="s">
        <v>170</v>
      </c>
    </row>
    <row r="46" spans="1:5" x14ac:dyDescent="0.3">
      <c r="A46" s="182">
        <v>7</v>
      </c>
      <c r="B46" s="183" t="s">
        <v>179</v>
      </c>
      <c r="C46" s="183" t="s">
        <v>159</v>
      </c>
      <c r="D46" s="183" t="s">
        <v>0</v>
      </c>
      <c r="E46" s="183" t="s">
        <v>168</v>
      </c>
    </row>
    <row r="47" spans="1:5" x14ac:dyDescent="0.3">
      <c r="A47" s="182">
        <v>7</v>
      </c>
      <c r="B47" s="183" t="s">
        <v>179</v>
      </c>
      <c r="C47" s="183" t="s">
        <v>159</v>
      </c>
      <c r="D47" s="183" t="s">
        <v>1</v>
      </c>
      <c r="E47" s="183" t="s">
        <v>169</v>
      </c>
    </row>
    <row r="48" spans="1:5" x14ac:dyDescent="0.3">
      <c r="A48" s="185">
        <v>8</v>
      </c>
      <c r="B48" s="186" t="s">
        <v>180</v>
      </c>
      <c r="C48" s="186" t="s">
        <v>151</v>
      </c>
      <c r="D48" s="186" t="s">
        <v>0</v>
      </c>
      <c r="E48" s="186" t="s">
        <v>160</v>
      </c>
    </row>
    <row r="49" spans="1:5" x14ac:dyDescent="0.3">
      <c r="A49" s="185">
        <v>8</v>
      </c>
      <c r="B49" s="186" t="s">
        <v>180</v>
      </c>
      <c r="C49" s="186" t="s">
        <v>151</v>
      </c>
      <c r="D49" s="186" t="s">
        <v>1</v>
      </c>
      <c r="E49" s="186" t="s">
        <v>158</v>
      </c>
    </row>
    <row r="50" spans="1:5" x14ac:dyDescent="0.3">
      <c r="A50" s="185">
        <v>8</v>
      </c>
      <c r="B50" s="186" t="s">
        <v>180</v>
      </c>
      <c r="C50" s="186" t="s">
        <v>156</v>
      </c>
      <c r="D50" s="186" t="s">
        <v>0</v>
      </c>
      <c r="E50" s="186" t="s">
        <v>173</v>
      </c>
    </row>
    <row r="51" spans="1:5" x14ac:dyDescent="0.3">
      <c r="A51" s="185">
        <v>8</v>
      </c>
      <c r="B51" s="186" t="s">
        <v>180</v>
      </c>
      <c r="C51" s="186" t="s">
        <v>156</v>
      </c>
      <c r="D51" s="186" t="s">
        <v>1</v>
      </c>
      <c r="E51" s="186" t="s">
        <v>175</v>
      </c>
    </row>
    <row r="52" spans="1:5" x14ac:dyDescent="0.3">
      <c r="A52" s="185">
        <v>8</v>
      </c>
      <c r="B52" s="186" t="s">
        <v>180</v>
      </c>
      <c r="C52" s="186" t="s">
        <v>159</v>
      </c>
      <c r="D52" s="186" t="s">
        <v>0</v>
      </c>
      <c r="E52" s="186" t="s">
        <v>174</v>
      </c>
    </row>
    <row r="53" spans="1:5" x14ac:dyDescent="0.3">
      <c r="A53" s="185">
        <v>8</v>
      </c>
      <c r="B53" s="186" t="s">
        <v>180</v>
      </c>
      <c r="C53" s="186" t="s">
        <v>159</v>
      </c>
      <c r="D53" s="186" t="s">
        <v>1</v>
      </c>
      <c r="E53" s="186" t="s">
        <v>162</v>
      </c>
    </row>
    <row r="54" spans="1:5" x14ac:dyDescent="0.3">
      <c r="A54" s="191"/>
      <c r="B54" s="192">
        <v>46373</v>
      </c>
      <c r="C54" s="193" t="s">
        <v>181</v>
      </c>
      <c r="D54" s="193"/>
      <c r="E54" s="193"/>
    </row>
    <row r="55" spans="1:5" x14ac:dyDescent="0.3">
      <c r="A55" s="187"/>
      <c r="B55" s="188">
        <v>46380</v>
      </c>
      <c r="C55" s="189" t="s">
        <v>171</v>
      </c>
      <c r="D55" s="189"/>
      <c r="E55" s="189"/>
    </row>
    <row r="56" spans="1:5" x14ac:dyDescent="0.3">
      <c r="A56" s="187"/>
      <c r="B56" s="188">
        <v>46387</v>
      </c>
      <c r="C56" s="189" t="s">
        <v>171</v>
      </c>
      <c r="D56" s="189"/>
      <c r="E56" s="189"/>
    </row>
    <row r="57" spans="1:5" x14ac:dyDescent="0.3">
      <c r="A57" s="182">
        <v>9</v>
      </c>
      <c r="B57" s="183" t="s">
        <v>182</v>
      </c>
      <c r="C57" s="183" t="s">
        <v>151</v>
      </c>
      <c r="D57" s="183" t="s">
        <v>0</v>
      </c>
      <c r="E57" s="183" t="s">
        <v>169</v>
      </c>
    </row>
    <row r="58" spans="1:5" x14ac:dyDescent="0.3">
      <c r="A58" s="182">
        <v>9</v>
      </c>
      <c r="B58" s="183" t="s">
        <v>182</v>
      </c>
      <c r="C58" s="183" t="s">
        <v>151</v>
      </c>
      <c r="D58" s="183" t="s">
        <v>1</v>
      </c>
      <c r="E58" s="183" t="s">
        <v>170</v>
      </c>
    </row>
    <row r="59" spans="1:5" x14ac:dyDescent="0.3">
      <c r="A59" s="182">
        <v>9</v>
      </c>
      <c r="B59" s="183" t="s">
        <v>182</v>
      </c>
      <c r="C59" s="183" t="s">
        <v>156</v>
      </c>
      <c r="D59" s="183" t="s">
        <v>0</v>
      </c>
      <c r="E59" s="183" t="s">
        <v>157</v>
      </c>
    </row>
    <row r="60" spans="1:5" x14ac:dyDescent="0.3">
      <c r="A60" s="182">
        <v>9</v>
      </c>
      <c r="B60" s="183" t="s">
        <v>182</v>
      </c>
      <c r="C60" s="183" t="s">
        <v>156</v>
      </c>
      <c r="D60" s="183" t="s">
        <v>1</v>
      </c>
      <c r="E60" s="183" t="s">
        <v>154</v>
      </c>
    </row>
    <row r="61" spans="1:5" x14ac:dyDescent="0.3">
      <c r="A61" s="182">
        <v>9</v>
      </c>
      <c r="B61" s="183" t="s">
        <v>182</v>
      </c>
      <c r="C61" s="183" t="s">
        <v>159</v>
      </c>
      <c r="D61" s="183" t="s">
        <v>0</v>
      </c>
      <c r="E61" s="183" t="s">
        <v>152</v>
      </c>
    </row>
    <row r="62" spans="1:5" x14ac:dyDescent="0.3">
      <c r="A62" s="182">
        <v>9</v>
      </c>
      <c r="B62" s="183" t="s">
        <v>182</v>
      </c>
      <c r="C62" s="183" t="s">
        <v>159</v>
      </c>
      <c r="D62" s="183" t="s">
        <v>1</v>
      </c>
      <c r="E62" s="183" t="s">
        <v>168</v>
      </c>
    </row>
    <row r="63" spans="1:5" x14ac:dyDescent="0.3">
      <c r="A63" s="185">
        <v>10</v>
      </c>
      <c r="B63" s="186" t="s">
        <v>183</v>
      </c>
      <c r="C63" s="186" t="s">
        <v>151</v>
      </c>
      <c r="D63" s="186" t="s">
        <v>0</v>
      </c>
      <c r="E63" s="186" t="s">
        <v>167</v>
      </c>
    </row>
    <row r="64" spans="1:5" x14ac:dyDescent="0.3">
      <c r="A64" s="185">
        <v>10</v>
      </c>
      <c r="B64" s="186" t="s">
        <v>183</v>
      </c>
      <c r="C64" s="186" t="s">
        <v>151</v>
      </c>
      <c r="D64" s="186" t="s">
        <v>1</v>
      </c>
      <c r="E64" s="186" t="s">
        <v>166</v>
      </c>
    </row>
    <row r="65" spans="1:5" x14ac:dyDescent="0.3">
      <c r="A65" s="185">
        <v>10</v>
      </c>
      <c r="B65" s="186" t="s">
        <v>183</v>
      </c>
      <c r="C65" s="186" t="s">
        <v>156</v>
      </c>
      <c r="D65" s="186" t="s">
        <v>0</v>
      </c>
      <c r="E65" s="186" t="s">
        <v>165</v>
      </c>
    </row>
    <row r="66" spans="1:5" x14ac:dyDescent="0.3">
      <c r="A66" s="185">
        <v>10</v>
      </c>
      <c r="B66" s="186" t="s">
        <v>183</v>
      </c>
      <c r="C66" s="186" t="s">
        <v>156</v>
      </c>
      <c r="D66" s="186" t="s">
        <v>1</v>
      </c>
      <c r="E66" s="186" t="s">
        <v>173</v>
      </c>
    </row>
    <row r="67" spans="1:5" x14ac:dyDescent="0.3">
      <c r="A67" s="185">
        <v>10</v>
      </c>
      <c r="B67" s="186" t="s">
        <v>183</v>
      </c>
      <c r="C67" s="186" t="s">
        <v>159</v>
      </c>
      <c r="D67" s="186" t="s">
        <v>0</v>
      </c>
      <c r="E67" s="186" t="s">
        <v>175</v>
      </c>
    </row>
    <row r="68" spans="1:5" x14ac:dyDescent="0.3">
      <c r="A68" s="185">
        <v>10</v>
      </c>
      <c r="B68" s="186" t="s">
        <v>183</v>
      </c>
      <c r="C68" s="186" t="s">
        <v>159</v>
      </c>
      <c r="D68" s="186" t="s">
        <v>1</v>
      </c>
      <c r="E68" s="186" t="s">
        <v>174</v>
      </c>
    </row>
    <row r="69" spans="1:5" x14ac:dyDescent="0.3">
      <c r="A69" s="182">
        <v>11</v>
      </c>
      <c r="B69" s="183" t="s">
        <v>184</v>
      </c>
      <c r="C69" s="183" t="s">
        <v>151</v>
      </c>
      <c r="D69" s="183" t="s">
        <v>0</v>
      </c>
      <c r="E69" s="183" t="s">
        <v>160</v>
      </c>
    </row>
    <row r="70" spans="1:5" x14ac:dyDescent="0.3">
      <c r="A70" s="182">
        <v>11</v>
      </c>
      <c r="B70" s="183" t="s">
        <v>184</v>
      </c>
      <c r="C70" s="183" t="s">
        <v>151</v>
      </c>
      <c r="D70" s="183" t="s">
        <v>1</v>
      </c>
      <c r="E70" s="183" t="s">
        <v>158</v>
      </c>
    </row>
    <row r="71" spans="1:5" x14ac:dyDescent="0.3">
      <c r="A71" s="182">
        <v>11</v>
      </c>
      <c r="B71" s="183" t="s">
        <v>184</v>
      </c>
      <c r="C71" s="183" t="s">
        <v>156</v>
      </c>
      <c r="D71" s="183" t="s">
        <v>0</v>
      </c>
      <c r="E71" s="183" t="s">
        <v>152</v>
      </c>
    </row>
    <row r="72" spans="1:5" x14ac:dyDescent="0.3">
      <c r="A72" s="182">
        <v>11</v>
      </c>
      <c r="B72" s="183" t="s">
        <v>184</v>
      </c>
      <c r="C72" s="183" t="s">
        <v>156</v>
      </c>
      <c r="D72" s="183" t="s">
        <v>1</v>
      </c>
      <c r="E72" s="183" t="s">
        <v>157</v>
      </c>
    </row>
    <row r="73" spans="1:5" x14ac:dyDescent="0.3">
      <c r="A73" s="182">
        <v>11</v>
      </c>
      <c r="B73" s="183" t="s">
        <v>184</v>
      </c>
      <c r="C73" s="183" t="s">
        <v>159</v>
      </c>
      <c r="D73" s="183" t="s">
        <v>0</v>
      </c>
      <c r="E73" s="183" t="s">
        <v>154</v>
      </c>
    </row>
    <row r="74" spans="1:5" x14ac:dyDescent="0.3">
      <c r="A74" s="182">
        <v>11</v>
      </c>
      <c r="B74" s="183" t="s">
        <v>184</v>
      </c>
      <c r="C74" s="183" t="s">
        <v>159</v>
      </c>
      <c r="D74" s="183" t="s">
        <v>1</v>
      </c>
      <c r="E74" s="183" t="s">
        <v>162</v>
      </c>
    </row>
    <row r="75" spans="1:5" x14ac:dyDescent="0.3">
      <c r="A75" s="185">
        <v>12</v>
      </c>
      <c r="B75" s="186" t="s">
        <v>185</v>
      </c>
      <c r="C75" s="186" t="s">
        <v>151</v>
      </c>
      <c r="D75" s="186" t="s">
        <v>0</v>
      </c>
      <c r="E75" s="186" t="s">
        <v>169</v>
      </c>
    </row>
    <row r="76" spans="1:5" x14ac:dyDescent="0.3">
      <c r="A76" s="185">
        <v>12</v>
      </c>
      <c r="B76" s="186" t="s">
        <v>185</v>
      </c>
      <c r="C76" s="186" t="s">
        <v>151</v>
      </c>
      <c r="D76" s="186" t="s">
        <v>1</v>
      </c>
      <c r="E76" s="186" t="s">
        <v>166</v>
      </c>
    </row>
    <row r="77" spans="1:5" x14ac:dyDescent="0.3">
      <c r="A77" s="185">
        <v>12</v>
      </c>
      <c r="B77" s="186" t="s">
        <v>185</v>
      </c>
      <c r="C77" s="186" t="s">
        <v>156</v>
      </c>
      <c r="D77" s="186" t="s">
        <v>0</v>
      </c>
      <c r="E77" s="186" t="s">
        <v>165</v>
      </c>
    </row>
    <row r="78" spans="1:5" x14ac:dyDescent="0.3">
      <c r="A78" s="185">
        <v>12</v>
      </c>
      <c r="B78" s="186" t="s">
        <v>185</v>
      </c>
      <c r="C78" s="186" t="s">
        <v>156</v>
      </c>
      <c r="D78" s="186" t="s">
        <v>1</v>
      </c>
      <c r="E78" s="186" t="s">
        <v>167</v>
      </c>
    </row>
    <row r="79" spans="1:5" x14ac:dyDescent="0.3">
      <c r="A79" s="185">
        <v>12</v>
      </c>
      <c r="B79" s="186" t="s">
        <v>185</v>
      </c>
      <c r="C79" s="186" t="s">
        <v>159</v>
      </c>
      <c r="D79" s="186" t="s">
        <v>0</v>
      </c>
      <c r="E79" s="186" t="s">
        <v>170</v>
      </c>
    </row>
    <row r="80" spans="1:5" x14ac:dyDescent="0.3">
      <c r="A80" s="185">
        <v>12</v>
      </c>
      <c r="B80" s="186" t="s">
        <v>185</v>
      </c>
      <c r="C80" s="186" t="s">
        <v>159</v>
      </c>
      <c r="D80" s="186" t="s">
        <v>1</v>
      </c>
      <c r="E80" s="186" t="s">
        <v>168</v>
      </c>
    </row>
    <row r="81" spans="1:5" x14ac:dyDescent="0.3">
      <c r="A81" s="182">
        <v>13</v>
      </c>
      <c r="B81" s="183" t="s">
        <v>186</v>
      </c>
      <c r="C81" s="183" t="s">
        <v>151</v>
      </c>
      <c r="D81" s="183" t="s">
        <v>0</v>
      </c>
      <c r="E81" s="183" t="s">
        <v>162</v>
      </c>
    </row>
    <row r="82" spans="1:5" x14ac:dyDescent="0.3">
      <c r="A82" s="182">
        <v>13</v>
      </c>
      <c r="B82" s="183" t="s">
        <v>186</v>
      </c>
      <c r="C82" s="183" t="s">
        <v>151</v>
      </c>
      <c r="D82" s="183" t="s">
        <v>1</v>
      </c>
      <c r="E82" s="183" t="s">
        <v>160</v>
      </c>
    </row>
    <row r="83" spans="1:5" x14ac:dyDescent="0.3">
      <c r="A83" s="182">
        <v>13</v>
      </c>
      <c r="B83" s="183" t="s">
        <v>186</v>
      </c>
      <c r="C83" s="183" t="s">
        <v>156</v>
      </c>
      <c r="D83" s="183" t="s">
        <v>0</v>
      </c>
      <c r="E83" s="183" t="s">
        <v>174</v>
      </c>
    </row>
    <row r="84" spans="1:5" x14ac:dyDescent="0.3">
      <c r="A84" s="182">
        <v>13</v>
      </c>
      <c r="B84" s="183" t="s">
        <v>186</v>
      </c>
      <c r="C84" s="183" t="s">
        <v>156</v>
      </c>
      <c r="D84" s="183" t="s">
        <v>1</v>
      </c>
      <c r="E84" s="183" t="s">
        <v>173</v>
      </c>
    </row>
    <row r="85" spans="1:5" x14ac:dyDescent="0.3">
      <c r="A85" s="182">
        <v>13</v>
      </c>
      <c r="B85" s="183" t="s">
        <v>186</v>
      </c>
      <c r="C85" s="183" t="s">
        <v>159</v>
      </c>
      <c r="D85" s="183" t="s">
        <v>0</v>
      </c>
      <c r="E85" s="183" t="s">
        <v>175</v>
      </c>
    </row>
    <row r="86" spans="1:5" x14ac:dyDescent="0.3">
      <c r="A86" s="182">
        <v>13</v>
      </c>
      <c r="B86" s="183" t="s">
        <v>186</v>
      </c>
      <c r="C86" s="183" t="s">
        <v>159</v>
      </c>
      <c r="D86" s="183" t="s">
        <v>1</v>
      </c>
      <c r="E86" s="183" t="s">
        <v>158</v>
      </c>
    </row>
    <row r="87" spans="1:5" x14ac:dyDescent="0.3">
      <c r="A87" s="187"/>
      <c r="B87" s="188">
        <v>46064</v>
      </c>
      <c r="C87" s="189" t="s">
        <v>171</v>
      </c>
      <c r="D87" s="189"/>
      <c r="E87" s="189"/>
    </row>
    <row r="88" spans="1:5" x14ac:dyDescent="0.3">
      <c r="A88" s="185">
        <v>14</v>
      </c>
      <c r="B88" s="186" t="s">
        <v>187</v>
      </c>
      <c r="C88" s="186" t="s">
        <v>151</v>
      </c>
      <c r="D88" s="186" t="s">
        <v>0</v>
      </c>
      <c r="E88" s="186" t="s">
        <v>168</v>
      </c>
    </row>
    <row r="89" spans="1:5" x14ac:dyDescent="0.3">
      <c r="A89" s="185">
        <v>14</v>
      </c>
      <c r="B89" s="186" t="s">
        <v>187</v>
      </c>
      <c r="C89" s="186" t="s">
        <v>151</v>
      </c>
      <c r="D89" s="186" t="s">
        <v>1</v>
      </c>
      <c r="E89" s="186" t="s">
        <v>170</v>
      </c>
    </row>
    <row r="90" spans="1:5" x14ac:dyDescent="0.3">
      <c r="A90" s="185">
        <v>14</v>
      </c>
      <c r="B90" s="186" t="s">
        <v>187</v>
      </c>
      <c r="C90" s="186" t="s">
        <v>156</v>
      </c>
      <c r="D90" s="186" t="s">
        <v>0</v>
      </c>
      <c r="E90" s="186" t="s">
        <v>152</v>
      </c>
    </row>
    <row r="91" spans="1:5" x14ac:dyDescent="0.3">
      <c r="A91" s="185">
        <v>14</v>
      </c>
      <c r="B91" s="186" t="s">
        <v>187</v>
      </c>
      <c r="C91" s="186" t="s">
        <v>156</v>
      </c>
      <c r="D91" s="186" t="s">
        <v>1</v>
      </c>
      <c r="E91" s="186" t="s">
        <v>157</v>
      </c>
    </row>
    <row r="92" spans="1:5" x14ac:dyDescent="0.3">
      <c r="A92" s="185">
        <v>14</v>
      </c>
      <c r="B92" s="186" t="s">
        <v>187</v>
      </c>
      <c r="C92" s="186" t="s">
        <v>159</v>
      </c>
      <c r="D92" s="186" t="s">
        <v>0</v>
      </c>
      <c r="E92" s="186" t="s">
        <v>154</v>
      </c>
    </row>
    <row r="93" spans="1:5" x14ac:dyDescent="0.3">
      <c r="A93" s="185">
        <v>14</v>
      </c>
      <c r="B93" s="186" t="s">
        <v>187</v>
      </c>
      <c r="C93" s="186" t="s">
        <v>159</v>
      </c>
      <c r="D93" s="186" t="s">
        <v>1</v>
      </c>
      <c r="E93" s="186" t="s">
        <v>169</v>
      </c>
    </row>
    <row r="94" spans="1:5" x14ac:dyDescent="0.3">
      <c r="A94" s="182">
        <v>15</v>
      </c>
      <c r="B94" s="183" t="s">
        <v>188</v>
      </c>
      <c r="C94" s="183" t="s">
        <v>151</v>
      </c>
      <c r="D94" s="183" t="s">
        <v>0</v>
      </c>
      <c r="E94" s="183" t="s">
        <v>166</v>
      </c>
    </row>
    <row r="95" spans="1:5" x14ac:dyDescent="0.3">
      <c r="A95" s="182">
        <v>15</v>
      </c>
      <c r="B95" s="183" t="s">
        <v>188</v>
      </c>
      <c r="C95" s="183" t="s">
        <v>151</v>
      </c>
      <c r="D95" s="183" t="s">
        <v>1</v>
      </c>
      <c r="E95" s="183" t="s">
        <v>167</v>
      </c>
    </row>
    <row r="96" spans="1:5" x14ac:dyDescent="0.3">
      <c r="A96" s="182">
        <v>15</v>
      </c>
      <c r="B96" s="183" t="s">
        <v>188</v>
      </c>
      <c r="C96" s="183" t="s">
        <v>156</v>
      </c>
      <c r="D96" s="183" t="s">
        <v>0</v>
      </c>
      <c r="E96" s="183" t="s">
        <v>165</v>
      </c>
    </row>
    <row r="97" spans="1:5" x14ac:dyDescent="0.3">
      <c r="A97" s="182">
        <v>15</v>
      </c>
      <c r="B97" s="183" t="s">
        <v>188</v>
      </c>
      <c r="C97" s="183" t="s">
        <v>156</v>
      </c>
      <c r="D97" s="183" t="s">
        <v>1</v>
      </c>
      <c r="E97" s="183" t="s">
        <v>173</v>
      </c>
    </row>
    <row r="98" spans="1:5" x14ac:dyDescent="0.3">
      <c r="A98" s="182">
        <v>15</v>
      </c>
      <c r="B98" s="183" t="s">
        <v>188</v>
      </c>
      <c r="C98" s="183" t="s">
        <v>159</v>
      </c>
      <c r="D98" s="183" t="s">
        <v>0</v>
      </c>
      <c r="E98" s="183" t="s">
        <v>174</v>
      </c>
    </row>
    <row r="99" spans="1:5" x14ac:dyDescent="0.3">
      <c r="A99" s="182">
        <v>15</v>
      </c>
      <c r="B99" s="183" t="s">
        <v>188</v>
      </c>
      <c r="C99" s="183" t="s">
        <v>159</v>
      </c>
      <c r="D99" s="183" t="s">
        <v>1</v>
      </c>
      <c r="E99" s="183" t="s">
        <v>175</v>
      </c>
    </row>
    <row r="100" spans="1:5" x14ac:dyDescent="0.3">
      <c r="A100" s="187"/>
      <c r="B100" s="188">
        <v>46085</v>
      </c>
      <c r="C100" s="189" t="s">
        <v>171</v>
      </c>
      <c r="D100" s="189"/>
      <c r="E100" s="189"/>
    </row>
    <row r="101" spans="1:5" x14ac:dyDescent="0.3">
      <c r="A101" s="185">
        <v>16</v>
      </c>
      <c r="B101" s="186" t="s">
        <v>189</v>
      </c>
      <c r="C101" s="186" t="s">
        <v>151</v>
      </c>
      <c r="D101" s="186" t="s">
        <v>0</v>
      </c>
      <c r="E101" s="186" t="s">
        <v>158</v>
      </c>
    </row>
    <row r="102" spans="1:5" x14ac:dyDescent="0.3">
      <c r="A102" s="185">
        <v>16</v>
      </c>
      <c r="B102" s="186" t="s">
        <v>189</v>
      </c>
      <c r="C102" s="186" t="s">
        <v>151</v>
      </c>
      <c r="D102" s="186" t="s">
        <v>1</v>
      </c>
      <c r="E102" s="186" t="s">
        <v>162</v>
      </c>
    </row>
    <row r="103" spans="1:5" x14ac:dyDescent="0.3">
      <c r="A103" s="185">
        <v>16</v>
      </c>
      <c r="B103" s="186" t="s">
        <v>189</v>
      </c>
      <c r="C103" s="186" t="s">
        <v>156</v>
      </c>
      <c r="D103" s="186" t="s">
        <v>0</v>
      </c>
      <c r="E103" s="186" t="s">
        <v>160</v>
      </c>
    </row>
    <row r="104" spans="1:5" x14ac:dyDescent="0.3">
      <c r="A104" s="185">
        <v>16</v>
      </c>
      <c r="B104" s="186" t="s">
        <v>189</v>
      </c>
      <c r="C104" s="186" t="s">
        <v>156</v>
      </c>
      <c r="D104" s="186" t="s">
        <v>1</v>
      </c>
      <c r="E104" s="186" t="s">
        <v>152</v>
      </c>
    </row>
    <row r="105" spans="1:5" x14ac:dyDescent="0.3">
      <c r="A105" s="185">
        <v>16</v>
      </c>
      <c r="B105" s="186" t="s">
        <v>189</v>
      </c>
      <c r="C105" s="186" t="s">
        <v>159</v>
      </c>
      <c r="D105" s="186" t="s">
        <v>0</v>
      </c>
      <c r="E105" s="186" t="s">
        <v>157</v>
      </c>
    </row>
    <row r="106" spans="1:5" x14ac:dyDescent="0.3">
      <c r="A106" s="185">
        <v>16</v>
      </c>
      <c r="B106" s="186" t="s">
        <v>189</v>
      </c>
      <c r="C106" s="186" t="s">
        <v>159</v>
      </c>
      <c r="D106" s="186" t="s">
        <v>1</v>
      </c>
      <c r="E106" s="186" t="s">
        <v>154</v>
      </c>
    </row>
    <row r="107" spans="1:5" x14ac:dyDescent="0.3">
      <c r="A107" s="191"/>
      <c r="B107" s="192">
        <v>46099</v>
      </c>
      <c r="C107" s="193" t="s">
        <v>181</v>
      </c>
      <c r="D107" s="193"/>
      <c r="E107" s="193"/>
    </row>
    <row r="108" spans="1:5" x14ac:dyDescent="0.3">
      <c r="A108" s="191"/>
      <c r="B108" s="192">
        <v>46106</v>
      </c>
      <c r="C108" s="193" t="s">
        <v>181</v>
      </c>
      <c r="D108" s="193"/>
      <c r="E108" s="193"/>
    </row>
  </sheetData>
  <mergeCells count="1">
    <mergeCell ref="I3:J3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E6A1BFE8-FBD6-4B3A-A84B-CCB52DDF6CBD}">
            <xm:f>NOT(ISERROR(SEARCH($J$4,E3)))</xm:f>
            <xm:f>$J$4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E3:E42 F4 F11 F26 F32 F39 E43:F43 E44:E108 F49 F61 F64 F70 F78 F86 F89 F97:F98 F103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FBFA6-8B8E-4C7F-96FF-4831A659A988}">
  <dimension ref="A2:U15"/>
  <sheetViews>
    <sheetView workbookViewId="0">
      <selection activeCell="B12" sqref="B12"/>
    </sheetView>
  </sheetViews>
  <sheetFormatPr defaultRowHeight="14.4" x14ac:dyDescent="0.3"/>
  <cols>
    <col min="1" max="1" width="18" bestFit="1" customWidth="1"/>
    <col min="2" max="2" width="15.6640625" bestFit="1" customWidth="1"/>
    <col min="3" max="3" width="11.33203125" bestFit="1" customWidth="1"/>
    <col min="7" max="7" width="14.109375" bestFit="1" customWidth="1"/>
    <col min="9" max="9" width="10.33203125" bestFit="1" customWidth="1"/>
    <col min="11" max="11" width="11.88671875" bestFit="1" customWidth="1"/>
  </cols>
  <sheetData>
    <row r="2" spans="1:21" x14ac:dyDescent="0.3">
      <c r="A2" s="244" t="s">
        <v>4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45"/>
      <c r="U2">
        <f>1500/6</f>
        <v>250</v>
      </c>
    </row>
    <row r="3" spans="1:21" x14ac:dyDescent="0.3">
      <c r="A3" s="4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U3" s="49">
        <f>250/6</f>
        <v>41.666666666666664</v>
      </c>
    </row>
    <row r="4" spans="1:21" x14ac:dyDescent="0.3">
      <c r="A4" s="44"/>
      <c r="B4" s="1"/>
      <c r="C4" s="47"/>
      <c r="D4" s="1"/>
      <c r="E4" s="48"/>
      <c r="F4" s="1"/>
      <c r="G4" s="44"/>
      <c r="H4" s="1"/>
      <c r="I4" s="44"/>
      <c r="J4" s="1"/>
      <c r="K4" s="44"/>
      <c r="L4" s="1"/>
      <c r="M4" s="1"/>
    </row>
    <row r="5" spans="1:21" x14ac:dyDescent="0.3">
      <c r="A5" s="44"/>
      <c r="B5" s="1"/>
      <c r="C5" s="44"/>
      <c r="D5" s="1"/>
      <c r="E5" s="44"/>
      <c r="F5" s="1"/>
      <c r="G5" s="50"/>
      <c r="H5" s="1"/>
      <c r="I5" s="44"/>
      <c r="J5" s="1"/>
      <c r="K5" s="44"/>
      <c r="L5" s="1"/>
      <c r="M5" s="1"/>
    </row>
    <row r="6" spans="1:21" x14ac:dyDescent="0.3">
      <c r="A6" s="44"/>
      <c r="B6" s="1"/>
      <c r="C6" s="45"/>
      <c r="D6" s="1"/>
      <c r="E6" s="44"/>
      <c r="F6" s="1"/>
      <c r="G6" s="45"/>
      <c r="H6" s="1"/>
      <c r="I6" s="44"/>
      <c r="J6" s="1"/>
      <c r="K6" s="45"/>
      <c r="L6" s="1"/>
      <c r="M6" s="1"/>
    </row>
    <row r="7" spans="1:21" x14ac:dyDescent="0.3">
      <c r="A7" s="45"/>
      <c r="B7" s="1"/>
      <c r="C7" s="45"/>
      <c r="D7" s="1"/>
      <c r="E7" s="44"/>
      <c r="F7" s="1"/>
      <c r="G7" s="50"/>
      <c r="H7" s="1"/>
      <c r="I7" s="45"/>
      <c r="J7" s="1"/>
      <c r="K7" s="45"/>
      <c r="L7" s="1"/>
      <c r="M7" s="1"/>
    </row>
    <row r="8" spans="1:21" x14ac:dyDescent="0.3">
      <c r="A8" s="45"/>
      <c r="B8" s="1"/>
      <c r="C8" s="50"/>
      <c r="D8" s="1"/>
      <c r="E8" s="44"/>
      <c r="F8" s="1"/>
      <c r="G8" s="50"/>
      <c r="H8" s="1"/>
      <c r="I8" s="45"/>
      <c r="J8" s="1"/>
      <c r="K8" s="44"/>
      <c r="L8" s="1"/>
      <c r="M8" s="1"/>
    </row>
    <row r="9" spans="1:21" x14ac:dyDescent="0.3">
      <c r="A9" s="44"/>
      <c r="B9" s="1"/>
      <c r="C9" s="44"/>
      <c r="D9" s="1"/>
      <c r="E9" s="1"/>
      <c r="F9" s="1"/>
      <c r="G9" s="45"/>
      <c r="H9" s="1"/>
      <c r="I9" s="45"/>
      <c r="J9" s="1"/>
      <c r="K9" s="44"/>
      <c r="L9" s="1"/>
      <c r="M9" s="1"/>
    </row>
    <row r="10" spans="1:2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2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2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2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2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2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1">
    <mergeCell ref="A2: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3 hour Schedule (Do not use)</vt:lpstr>
      <vt:lpstr>schedule</vt:lpstr>
      <vt:lpstr>Results</vt:lpstr>
      <vt:lpstr>2 hour schedule</vt:lpstr>
      <vt:lpstr>equity</vt:lpstr>
      <vt:lpstr>Scoresheet </vt:lpstr>
      <vt:lpstr>V2 Schedule</vt:lpstr>
      <vt:lpstr>Teams</vt:lpstr>
      <vt:lpstr>NameCode</vt:lpstr>
      <vt:lpstr>schedule!Print_Area</vt:lpstr>
      <vt:lpstr>schedule!TeamNumber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Earley &amp; Norman Jansen</dc:creator>
  <cp:lastModifiedBy>Norman Jansen</cp:lastModifiedBy>
  <cp:lastPrinted>2026-10-08T12:52:34Z</cp:lastPrinted>
  <dcterms:created xsi:type="dcterms:W3CDTF">2022-08-30T18:40:14Z</dcterms:created>
  <dcterms:modified xsi:type="dcterms:W3CDTF">2026-10-08T13:09:33Z</dcterms:modified>
</cp:coreProperties>
</file>