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jan\Downloads\"/>
    </mc:Choice>
  </mc:AlternateContent>
  <xr:revisionPtr revIDLastSave="0" documentId="13_ncr:1_{7E6B0D77-5A7B-460A-8FBC-6D2471A4451B}" xr6:coauthVersionLast="47" xr6:coauthVersionMax="47" xr10:uidLastSave="{00000000-0000-0000-0000-000000000000}"/>
  <bookViews>
    <workbookView xWindow="384" yWindow="384" windowWidth="16692" windowHeight="13092" firstSheet="1" activeTab="1" xr2:uid="{737696BA-9300-493C-944A-725C26AF4383}"/>
  </bookViews>
  <sheets>
    <sheet name="3 hour Schedule (Do not use)" sheetId="1" state="hidden" r:id="rId1"/>
    <sheet name="schedule" sheetId="7" r:id="rId2"/>
    <sheet name="3 Hr. Schedule" sheetId="12" r:id="rId3"/>
    <sheet name="Results" sheetId="9" r:id="rId4"/>
    <sheet name="conv" sheetId="5" r:id="rId5"/>
    <sheet name="2 hour schedule" sheetId="4" state="hidden" r:id="rId6"/>
    <sheet name="equity" sheetId="13" r:id="rId7"/>
    <sheet name="Score sheet " sheetId="3" r:id="rId8"/>
    <sheet name="Teams" sheetId="2" r:id="rId9"/>
  </sheets>
  <externalReferences>
    <externalReference r:id="rId10"/>
  </externalReferences>
  <definedNames>
    <definedName name="_xlnm._FilterDatabase" localSheetId="4" hidden="1">conv!$A$2:$R$56</definedName>
    <definedName name="c_TeamNum">[1]Schedule8!$Q$3</definedName>
    <definedName name="_xlnm.Print_Area" localSheetId="1">schedule!$A$1:$K$50</definedName>
    <definedName name="TeamNumber" localSheetId="1">schedule!$N$3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8" i="9" l="1"/>
  <c r="O98" i="9"/>
  <c r="P97" i="9"/>
  <c r="O97" i="9"/>
  <c r="P96" i="9"/>
  <c r="O96" i="9"/>
  <c r="P95" i="9"/>
  <c r="O95" i="9"/>
  <c r="P94" i="9"/>
  <c r="O94" i="9"/>
  <c r="P93" i="9"/>
  <c r="O93" i="9"/>
  <c r="P65" i="9"/>
  <c r="O65" i="9"/>
  <c r="P64" i="9"/>
  <c r="O64" i="9"/>
  <c r="P63" i="9"/>
  <c r="O63" i="9"/>
  <c r="P62" i="9"/>
  <c r="O62" i="9"/>
  <c r="P61" i="9"/>
  <c r="O61" i="9"/>
  <c r="P60" i="9"/>
  <c r="O60" i="9"/>
  <c r="K109" i="9"/>
  <c r="J109" i="9"/>
  <c r="K108" i="9"/>
  <c r="J108" i="9"/>
  <c r="L108" i="9" s="1"/>
  <c r="K107" i="9"/>
  <c r="J107" i="9"/>
  <c r="K106" i="9"/>
  <c r="J106" i="9"/>
  <c r="K105" i="9"/>
  <c r="J105" i="9"/>
  <c r="L105" i="9" s="1"/>
  <c r="K104" i="9"/>
  <c r="K110" i="9" s="1"/>
  <c r="J104" i="9"/>
  <c r="L104" i="9" s="1"/>
  <c r="K98" i="9"/>
  <c r="J98" i="9"/>
  <c r="L98" i="9" s="1"/>
  <c r="K97" i="9"/>
  <c r="J97" i="9"/>
  <c r="K96" i="9"/>
  <c r="J96" i="9"/>
  <c r="K95" i="9"/>
  <c r="P106" i="9" s="1"/>
  <c r="J95" i="9"/>
  <c r="L95" i="9" s="1"/>
  <c r="K94" i="9"/>
  <c r="P105" i="9" s="1"/>
  <c r="J94" i="9"/>
  <c r="L94" i="9" s="1"/>
  <c r="K93" i="9"/>
  <c r="K99" i="9" s="1"/>
  <c r="J93" i="9"/>
  <c r="O104" i="9" s="1"/>
  <c r="P109" i="9"/>
  <c r="K21" i="9"/>
  <c r="K32" i="9" s="1"/>
  <c r="J21" i="9"/>
  <c r="J32" i="9" s="1"/>
  <c r="K20" i="9"/>
  <c r="P20" i="9" s="1"/>
  <c r="J20" i="9"/>
  <c r="O20" i="9" s="1"/>
  <c r="K19" i="9"/>
  <c r="K30" i="9" s="1"/>
  <c r="J19" i="9"/>
  <c r="L19" i="9" s="1"/>
  <c r="K18" i="9"/>
  <c r="P18" i="9" s="1"/>
  <c r="J18" i="9"/>
  <c r="N18" i="9" s="1"/>
  <c r="K17" i="9"/>
  <c r="J17" i="9"/>
  <c r="N16" i="9" s="1"/>
  <c r="K16" i="9"/>
  <c r="J16" i="9"/>
  <c r="J27" i="9" s="1"/>
  <c r="P108" i="9"/>
  <c r="P107" i="9"/>
  <c r="P21" i="9"/>
  <c r="O21" i="9"/>
  <c r="D110" i="9"/>
  <c r="C110" i="9"/>
  <c r="E109" i="9"/>
  <c r="E108" i="9"/>
  <c r="E107" i="9"/>
  <c r="E106" i="9"/>
  <c r="E105" i="9"/>
  <c r="E104" i="9"/>
  <c r="D99" i="9"/>
  <c r="C99" i="9"/>
  <c r="E98" i="9"/>
  <c r="E97" i="9"/>
  <c r="E96" i="9"/>
  <c r="E95" i="9"/>
  <c r="E94" i="9"/>
  <c r="E93" i="9"/>
  <c r="D88" i="9"/>
  <c r="C88" i="9"/>
  <c r="E87" i="9"/>
  <c r="E86" i="9"/>
  <c r="E85" i="9"/>
  <c r="E84" i="9"/>
  <c r="E83" i="9"/>
  <c r="E82" i="9"/>
  <c r="D77" i="9"/>
  <c r="C77" i="9"/>
  <c r="E76" i="9"/>
  <c r="E75" i="9"/>
  <c r="E74" i="9"/>
  <c r="E73" i="9"/>
  <c r="E72" i="9"/>
  <c r="E71" i="9"/>
  <c r="D66" i="9"/>
  <c r="C66" i="9"/>
  <c r="E65" i="9"/>
  <c r="E64" i="9"/>
  <c r="E63" i="9"/>
  <c r="E62" i="9"/>
  <c r="E61" i="9"/>
  <c r="E60" i="9"/>
  <c r="D55" i="9"/>
  <c r="C55" i="9"/>
  <c r="E54" i="9"/>
  <c r="E53" i="9"/>
  <c r="E52" i="9"/>
  <c r="E51" i="9"/>
  <c r="E50" i="9"/>
  <c r="E49" i="9"/>
  <c r="D44" i="9"/>
  <c r="C44" i="9"/>
  <c r="E43" i="9"/>
  <c r="E42" i="9"/>
  <c r="E41" i="9"/>
  <c r="E40" i="9"/>
  <c r="E39" i="9"/>
  <c r="E38" i="9"/>
  <c r="D33" i="9"/>
  <c r="C33" i="9"/>
  <c r="E32" i="9"/>
  <c r="E31" i="9"/>
  <c r="E30" i="9"/>
  <c r="E29" i="9"/>
  <c r="E28" i="9"/>
  <c r="E27" i="9"/>
  <c r="D22" i="9"/>
  <c r="C22" i="9"/>
  <c r="E21" i="9"/>
  <c r="E20" i="9"/>
  <c r="E19" i="9"/>
  <c r="E18" i="9"/>
  <c r="E17" i="9"/>
  <c r="E16" i="9"/>
  <c r="E15" i="9"/>
  <c r="E26" i="9" s="1"/>
  <c r="E37" i="9" s="1"/>
  <c r="E48" i="9" s="1"/>
  <c r="E59" i="9" s="1"/>
  <c r="E70" i="9" s="1"/>
  <c r="D11" i="9"/>
  <c r="C11" i="9"/>
  <c r="E10" i="9"/>
  <c r="E9" i="9"/>
  <c r="E8" i="9"/>
  <c r="E7" i="9"/>
  <c r="E6" i="9"/>
  <c r="E5" i="9"/>
  <c r="B11" i="7"/>
  <c r="B10" i="7"/>
  <c r="BC10" i="7"/>
  <c r="BD10" i="7" s="1"/>
  <c r="BB10" i="7"/>
  <c r="AY10" i="7"/>
  <c r="AZ10" i="7" s="1"/>
  <c r="AX10" i="7"/>
  <c r="AU10" i="7"/>
  <c r="AV10" i="7" s="1"/>
  <c r="AT10" i="7"/>
  <c r="AQ10" i="7"/>
  <c r="AR10" i="7" s="1"/>
  <c r="AP10" i="7"/>
  <c r="AM10" i="7"/>
  <c r="AN10" i="7" s="1"/>
  <c r="AL10" i="7"/>
  <c r="AI10" i="7"/>
  <c r="AJ10" i="7" s="1"/>
  <c r="AH10" i="7"/>
  <c r="AE10" i="7"/>
  <c r="AF10" i="7" s="1"/>
  <c r="AD10" i="7"/>
  <c r="AA10" i="7"/>
  <c r="AB10" i="7" s="1"/>
  <c r="Z10" i="7"/>
  <c r="W10" i="7"/>
  <c r="X10" i="7" s="1"/>
  <c r="V10" i="7"/>
  <c r="S10" i="7"/>
  <c r="T10" i="7" s="1"/>
  <c r="R10" i="7"/>
  <c r="U2" i="2"/>
  <c r="U3" i="2"/>
  <c r="M2" i="4"/>
  <c r="M3" i="4"/>
  <c r="M4" i="4"/>
  <c r="M5" i="4"/>
  <c r="M6" i="4"/>
  <c r="M7" i="4"/>
  <c r="F3" i="5"/>
  <c r="G3" i="5"/>
  <c r="H3" i="5"/>
  <c r="J3" i="5"/>
  <c r="M3" i="5"/>
  <c r="O3" i="5"/>
  <c r="Q3" i="5"/>
  <c r="F4" i="5"/>
  <c r="G4" i="5"/>
  <c r="H4" i="5"/>
  <c r="J4" i="5"/>
  <c r="M4" i="5"/>
  <c r="O4" i="5"/>
  <c r="Q4" i="5"/>
  <c r="F5" i="5"/>
  <c r="G5" i="5"/>
  <c r="H5" i="5"/>
  <c r="J5" i="5"/>
  <c r="M5" i="5"/>
  <c r="O5" i="5"/>
  <c r="Q5" i="5"/>
  <c r="F6" i="5"/>
  <c r="G6" i="5"/>
  <c r="H6" i="5"/>
  <c r="J6" i="5"/>
  <c r="M6" i="5"/>
  <c r="O6" i="5"/>
  <c r="Q6" i="5"/>
  <c r="F7" i="5"/>
  <c r="G7" i="5"/>
  <c r="H7" i="5"/>
  <c r="J7" i="5"/>
  <c r="M7" i="5"/>
  <c r="O7" i="5"/>
  <c r="Q7" i="5"/>
  <c r="F8" i="5"/>
  <c r="G8" i="5"/>
  <c r="H8" i="5"/>
  <c r="J8" i="5"/>
  <c r="M8" i="5"/>
  <c r="O8" i="5"/>
  <c r="Q8" i="5"/>
  <c r="B9" i="5"/>
  <c r="F9" i="5"/>
  <c r="G9" i="5"/>
  <c r="H9" i="5"/>
  <c r="J9" i="5"/>
  <c r="M9" i="5"/>
  <c r="O9" i="5"/>
  <c r="Q9" i="5"/>
  <c r="F10" i="5"/>
  <c r="G10" i="5"/>
  <c r="H10" i="5"/>
  <c r="J10" i="5"/>
  <c r="M10" i="5"/>
  <c r="O10" i="5"/>
  <c r="Q10" i="5"/>
  <c r="F11" i="5"/>
  <c r="G11" i="5"/>
  <c r="H11" i="5"/>
  <c r="J11" i="5"/>
  <c r="M11" i="5"/>
  <c r="O11" i="5"/>
  <c r="Q11" i="5"/>
  <c r="F12" i="5"/>
  <c r="G12" i="5"/>
  <c r="H12" i="5"/>
  <c r="J12" i="5"/>
  <c r="M12" i="5"/>
  <c r="O12" i="5"/>
  <c r="Q12" i="5"/>
  <c r="F13" i="5"/>
  <c r="G13" i="5"/>
  <c r="H13" i="5"/>
  <c r="J13" i="5"/>
  <c r="M13" i="5"/>
  <c r="O13" i="5"/>
  <c r="Q13" i="5"/>
  <c r="F14" i="5"/>
  <c r="G14" i="5"/>
  <c r="H14" i="5"/>
  <c r="J14" i="5"/>
  <c r="M14" i="5"/>
  <c r="O14" i="5"/>
  <c r="Q14" i="5"/>
  <c r="B15" i="5"/>
  <c r="F15" i="5"/>
  <c r="G15" i="5"/>
  <c r="H15" i="5"/>
  <c r="J15" i="5"/>
  <c r="M15" i="5"/>
  <c r="O15" i="5"/>
  <c r="Q15" i="5"/>
  <c r="F16" i="5"/>
  <c r="G16" i="5"/>
  <c r="H16" i="5"/>
  <c r="J16" i="5"/>
  <c r="M16" i="5"/>
  <c r="O16" i="5"/>
  <c r="Q16" i="5"/>
  <c r="F17" i="5"/>
  <c r="G17" i="5"/>
  <c r="H17" i="5"/>
  <c r="J17" i="5"/>
  <c r="M17" i="5"/>
  <c r="O17" i="5"/>
  <c r="Q17" i="5"/>
  <c r="F18" i="5"/>
  <c r="G18" i="5"/>
  <c r="H18" i="5"/>
  <c r="J18" i="5"/>
  <c r="M18" i="5"/>
  <c r="O18" i="5"/>
  <c r="Q18" i="5"/>
  <c r="F19" i="5"/>
  <c r="G19" i="5"/>
  <c r="H19" i="5"/>
  <c r="J19" i="5"/>
  <c r="M19" i="5"/>
  <c r="O19" i="5"/>
  <c r="Q19" i="5"/>
  <c r="F20" i="5"/>
  <c r="G20" i="5"/>
  <c r="H20" i="5"/>
  <c r="J20" i="5"/>
  <c r="M20" i="5"/>
  <c r="O20" i="5"/>
  <c r="Q20" i="5"/>
  <c r="B21" i="5"/>
  <c r="F21" i="5"/>
  <c r="G21" i="5"/>
  <c r="H21" i="5"/>
  <c r="J21" i="5"/>
  <c r="M21" i="5"/>
  <c r="O21" i="5"/>
  <c r="Q21" i="5"/>
  <c r="F22" i="5"/>
  <c r="G22" i="5"/>
  <c r="H22" i="5"/>
  <c r="J22" i="5"/>
  <c r="M22" i="5"/>
  <c r="O22" i="5"/>
  <c r="Q22" i="5"/>
  <c r="F23" i="5"/>
  <c r="G23" i="5"/>
  <c r="H23" i="5"/>
  <c r="J23" i="5"/>
  <c r="M23" i="5"/>
  <c r="O23" i="5"/>
  <c r="Q23" i="5"/>
  <c r="F24" i="5"/>
  <c r="G24" i="5"/>
  <c r="H24" i="5"/>
  <c r="J24" i="5"/>
  <c r="M24" i="5"/>
  <c r="O24" i="5"/>
  <c r="Q24" i="5"/>
  <c r="F25" i="5"/>
  <c r="G25" i="5"/>
  <c r="H25" i="5"/>
  <c r="J25" i="5"/>
  <c r="M25" i="5"/>
  <c r="O25" i="5"/>
  <c r="Q25" i="5"/>
  <c r="F26" i="5"/>
  <c r="G26" i="5"/>
  <c r="H26" i="5"/>
  <c r="J26" i="5"/>
  <c r="M26" i="5"/>
  <c r="O26" i="5"/>
  <c r="Q26" i="5"/>
  <c r="B27" i="5"/>
  <c r="F27" i="5"/>
  <c r="G27" i="5"/>
  <c r="H27" i="5"/>
  <c r="J27" i="5"/>
  <c r="M27" i="5"/>
  <c r="O27" i="5"/>
  <c r="Q27" i="5"/>
  <c r="F28" i="5"/>
  <c r="G28" i="5"/>
  <c r="H28" i="5"/>
  <c r="J28" i="5"/>
  <c r="M28" i="5"/>
  <c r="O28" i="5"/>
  <c r="Q28" i="5"/>
  <c r="F29" i="5"/>
  <c r="G29" i="5"/>
  <c r="H29" i="5"/>
  <c r="J29" i="5"/>
  <c r="M29" i="5"/>
  <c r="O29" i="5"/>
  <c r="Q29" i="5"/>
  <c r="F30" i="5"/>
  <c r="G30" i="5"/>
  <c r="H30" i="5"/>
  <c r="J30" i="5"/>
  <c r="M30" i="5"/>
  <c r="O30" i="5"/>
  <c r="Q30" i="5"/>
  <c r="F31" i="5"/>
  <c r="G31" i="5"/>
  <c r="H31" i="5"/>
  <c r="J31" i="5"/>
  <c r="M31" i="5"/>
  <c r="O31" i="5"/>
  <c r="Q31" i="5"/>
  <c r="F32" i="5"/>
  <c r="G32" i="5"/>
  <c r="H32" i="5"/>
  <c r="J32" i="5"/>
  <c r="M32" i="5"/>
  <c r="O32" i="5"/>
  <c r="Q32" i="5"/>
  <c r="B33" i="5"/>
  <c r="F33" i="5"/>
  <c r="G33" i="5"/>
  <c r="H33" i="5"/>
  <c r="J33" i="5"/>
  <c r="M33" i="5"/>
  <c r="O33" i="5"/>
  <c r="Q33" i="5"/>
  <c r="F34" i="5"/>
  <c r="G34" i="5"/>
  <c r="H34" i="5"/>
  <c r="J34" i="5"/>
  <c r="M34" i="5"/>
  <c r="O34" i="5"/>
  <c r="Q34" i="5"/>
  <c r="F35" i="5"/>
  <c r="G35" i="5"/>
  <c r="H35" i="5"/>
  <c r="J35" i="5"/>
  <c r="M35" i="5"/>
  <c r="O35" i="5"/>
  <c r="Q35" i="5"/>
  <c r="F36" i="5"/>
  <c r="G36" i="5"/>
  <c r="H36" i="5"/>
  <c r="J36" i="5"/>
  <c r="M36" i="5"/>
  <c r="O36" i="5"/>
  <c r="Q36" i="5"/>
  <c r="F37" i="5"/>
  <c r="G37" i="5"/>
  <c r="H37" i="5"/>
  <c r="J37" i="5"/>
  <c r="M37" i="5"/>
  <c r="O37" i="5"/>
  <c r="Q37" i="5"/>
  <c r="F38" i="5"/>
  <c r="G38" i="5"/>
  <c r="H38" i="5"/>
  <c r="J38" i="5"/>
  <c r="M38" i="5"/>
  <c r="O38" i="5"/>
  <c r="Q38" i="5"/>
  <c r="B39" i="5"/>
  <c r="F39" i="5"/>
  <c r="G39" i="5"/>
  <c r="H39" i="5"/>
  <c r="J39" i="5"/>
  <c r="M39" i="5"/>
  <c r="O39" i="5"/>
  <c r="Q39" i="5"/>
  <c r="F40" i="5"/>
  <c r="G40" i="5"/>
  <c r="H40" i="5"/>
  <c r="J40" i="5"/>
  <c r="M40" i="5"/>
  <c r="O40" i="5"/>
  <c r="Q40" i="5"/>
  <c r="F41" i="5"/>
  <c r="G41" i="5"/>
  <c r="H41" i="5"/>
  <c r="J41" i="5"/>
  <c r="M41" i="5"/>
  <c r="O41" i="5"/>
  <c r="Q41" i="5"/>
  <c r="F42" i="5"/>
  <c r="G42" i="5"/>
  <c r="H42" i="5"/>
  <c r="J42" i="5"/>
  <c r="M42" i="5"/>
  <c r="O42" i="5"/>
  <c r="Q42" i="5"/>
  <c r="F43" i="5"/>
  <c r="G43" i="5"/>
  <c r="H43" i="5"/>
  <c r="J43" i="5"/>
  <c r="M43" i="5"/>
  <c r="O43" i="5"/>
  <c r="Q43" i="5"/>
  <c r="F44" i="5"/>
  <c r="G44" i="5"/>
  <c r="H44" i="5"/>
  <c r="J44" i="5"/>
  <c r="M44" i="5"/>
  <c r="O44" i="5"/>
  <c r="Q44" i="5"/>
  <c r="B45" i="5"/>
  <c r="F45" i="5"/>
  <c r="G45" i="5"/>
  <c r="H45" i="5"/>
  <c r="J45" i="5"/>
  <c r="M45" i="5"/>
  <c r="O45" i="5"/>
  <c r="Q45" i="5"/>
  <c r="F46" i="5"/>
  <c r="G46" i="5"/>
  <c r="H46" i="5"/>
  <c r="J46" i="5"/>
  <c r="M46" i="5"/>
  <c r="O46" i="5"/>
  <c r="Q46" i="5"/>
  <c r="F47" i="5"/>
  <c r="G47" i="5"/>
  <c r="H47" i="5"/>
  <c r="J47" i="5"/>
  <c r="M47" i="5"/>
  <c r="O47" i="5"/>
  <c r="Q47" i="5"/>
  <c r="F48" i="5"/>
  <c r="G48" i="5"/>
  <c r="H48" i="5"/>
  <c r="J48" i="5"/>
  <c r="M48" i="5"/>
  <c r="O48" i="5"/>
  <c r="Q48" i="5"/>
  <c r="F49" i="5"/>
  <c r="G49" i="5"/>
  <c r="H49" i="5"/>
  <c r="J49" i="5"/>
  <c r="M49" i="5"/>
  <c r="O49" i="5"/>
  <c r="Q49" i="5"/>
  <c r="F50" i="5"/>
  <c r="G50" i="5"/>
  <c r="H50" i="5"/>
  <c r="J50" i="5"/>
  <c r="M50" i="5"/>
  <c r="O50" i="5"/>
  <c r="Q50" i="5"/>
  <c r="B51" i="5"/>
  <c r="F51" i="5"/>
  <c r="G51" i="5"/>
  <c r="H51" i="5"/>
  <c r="J51" i="5"/>
  <c r="M51" i="5"/>
  <c r="O51" i="5"/>
  <c r="Q51" i="5"/>
  <c r="F52" i="5"/>
  <c r="G52" i="5"/>
  <c r="H52" i="5"/>
  <c r="J52" i="5"/>
  <c r="M52" i="5"/>
  <c r="O52" i="5"/>
  <c r="Q52" i="5"/>
  <c r="F53" i="5"/>
  <c r="G53" i="5"/>
  <c r="H53" i="5"/>
  <c r="J53" i="5"/>
  <c r="M53" i="5"/>
  <c r="O53" i="5"/>
  <c r="Q53" i="5"/>
  <c r="F54" i="5"/>
  <c r="G54" i="5"/>
  <c r="H54" i="5"/>
  <c r="J54" i="5"/>
  <c r="M54" i="5"/>
  <c r="O54" i="5"/>
  <c r="Q54" i="5"/>
  <c r="F55" i="5"/>
  <c r="G55" i="5"/>
  <c r="H55" i="5"/>
  <c r="J55" i="5"/>
  <c r="M55" i="5"/>
  <c r="O55" i="5"/>
  <c r="Q55" i="5"/>
  <c r="F56" i="5"/>
  <c r="G56" i="5"/>
  <c r="H56" i="5"/>
  <c r="J56" i="5"/>
  <c r="M56" i="5"/>
  <c r="O56" i="5"/>
  <c r="Q56" i="5"/>
  <c r="B57" i="5"/>
  <c r="F57" i="5"/>
  <c r="G57" i="5"/>
  <c r="H57" i="5"/>
  <c r="J57" i="5"/>
  <c r="M57" i="5"/>
  <c r="O57" i="5"/>
  <c r="Q57" i="5"/>
  <c r="F58" i="5"/>
  <c r="G58" i="5"/>
  <c r="H58" i="5"/>
  <c r="J58" i="5"/>
  <c r="M58" i="5"/>
  <c r="O58" i="5"/>
  <c r="Q58" i="5"/>
  <c r="F59" i="5"/>
  <c r="G59" i="5"/>
  <c r="H59" i="5"/>
  <c r="J59" i="5"/>
  <c r="M59" i="5"/>
  <c r="O59" i="5"/>
  <c r="Q59" i="5"/>
  <c r="F60" i="5"/>
  <c r="G60" i="5"/>
  <c r="H60" i="5"/>
  <c r="J60" i="5"/>
  <c r="M60" i="5"/>
  <c r="O60" i="5"/>
  <c r="Q60" i="5"/>
  <c r="F61" i="5"/>
  <c r="G61" i="5"/>
  <c r="H61" i="5"/>
  <c r="J61" i="5"/>
  <c r="M61" i="5"/>
  <c r="O61" i="5"/>
  <c r="Q61" i="5"/>
  <c r="F62" i="5"/>
  <c r="G62" i="5"/>
  <c r="H62" i="5"/>
  <c r="J62" i="5"/>
  <c r="M62" i="5"/>
  <c r="O62" i="5"/>
  <c r="Q62" i="5"/>
  <c r="L5" i="9"/>
  <c r="N5" i="9"/>
  <c r="L6" i="9"/>
  <c r="N6" i="9"/>
  <c r="L7" i="9"/>
  <c r="N7" i="9"/>
  <c r="L8" i="9"/>
  <c r="N8" i="9"/>
  <c r="L9" i="9"/>
  <c r="N9" i="9"/>
  <c r="L10" i="9"/>
  <c r="N10" i="9"/>
  <c r="J11" i="9"/>
  <c r="K11" i="9"/>
  <c r="L15" i="9"/>
  <c r="L21" i="9"/>
  <c r="N17" i="9"/>
  <c r="L20" i="9"/>
  <c r="L26" i="9"/>
  <c r="L37" i="9" s="1"/>
  <c r="L48" i="9" s="1"/>
  <c r="L59" i="9" s="1"/>
  <c r="L70" i="9" s="1"/>
  <c r="L96" i="9"/>
  <c r="N97" i="9"/>
  <c r="L106" i="9"/>
  <c r="N106" i="9"/>
  <c r="L107" i="9"/>
  <c r="N107" i="9"/>
  <c r="L109" i="9"/>
  <c r="N109" i="9"/>
  <c r="AQ114" i="9"/>
  <c r="AS114" i="9"/>
  <c r="AQ115" i="9"/>
  <c r="AS115" i="9"/>
  <c r="AQ116" i="9"/>
  <c r="AS116" i="9"/>
  <c r="AQ117" i="9"/>
  <c r="AS117" i="9"/>
  <c r="AQ118" i="9"/>
  <c r="AS118" i="9"/>
  <c r="AQ119" i="9"/>
  <c r="AS119" i="9"/>
  <c r="AQ120" i="9"/>
  <c r="AS120" i="9"/>
  <c r="AQ121" i="9"/>
  <c r="AS121" i="9"/>
  <c r="AQ122" i="9"/>
  <c r="AS122" i="9"/>
  <c r="AQ123" i="9"/>
  <c r="AS123" i="9"/>
  <c r="AQ124" i="9"/>
  <c r="AS124" i="9"/>
  <c r="AQ125" i="9"/>
  <c r="AS125" i="9"/>
  <c r="AQ126" i="9"/>
  <c r="AS126" i="9"/>
  <c r="AQ127" i="9"/>
  <c r="AS127" i="9"/>
  <c r="AQ128" i="9"/>
  <c r="AS128" i="9"/>
  <c r="AQ129" i="9"/>
  <c r="AS129" i="9"/>
  <c r="AQ130" i="9"/>
  <c r="AS130" i="9"/>
  <c r="AQ131" i="9"/>
  <c r="AS131" i="9"/>
  <c r="Y133" i="9"/>
  <c r="AA133" i="9"/>
  <c r="AB133" i="9"/>
  <c r="AD133" i="9"/>
  <c r="AE133" i="9"/>
  <c r="AG133" i="9"/>
  <c r="AH133" i="9"/>
  <c r="AJ133" i="9"/>
  <c r="AK133" i="9"/>
  <c r="AM133" i="9"/>
  <c r="AN133" i="9"/>
  <c r="AP133" i="9"/>
  <c r="Y134" i="9"/>
  <c r="AA134" i="9"/>
  <c r="AB134" i="9"/>
  <c r="AD134" i="9"/>
  <c r="AE134" i="9"/>
  <c r="AG134" i="9"/>
  <c r="AH134" i="9"/>
  <c r="AJ134" i="9"/>
  <c r="AK134" i="9"/>
  <c r="AM134" i="9"/>
  <c r="AN134" i="9"/>
  <c r="AP134" i="9"/>
  <c r="Y135" i="9"/>
  <c r="AA135" i="9"/>
  <c r="AB135" i="9"/>
  <c r="AD135" i="9"/>
  <c r="AE135" i="9"/>
  <c r="AG135" i="9"/>
  <c r="AH135" i="9"/>
  <c r="AJ135" i="9"/>
  <c r="AK135" i="9"/>
  <c r="AM135" i="9"/>
  <c r="AN135" i="9"/>
  <c r="AP135" i="9"/>
  <c r="AB140" i="9"/>
  <c r="AD140" i="9"/>
  <c r="AE140" i="9"/>
  <c r="AG140" i="9"/>
  <c r="AH140" i="9"/>
  <c r="AJ140" i="9"/>
  <c r="AK140" i="9"/>
  <c r="AM140" i="9"/>
  <c r="AN140" i="9"/>
  <c r="AP140" i="9"/>
  <c r="Y141" i="9"/>
  <c r="AA141" i="9"/>
  <c r="AE141" i="9"/>
  <c r="AG141" i="9"/>
  <c r="AH141" i="9"/>
  <c r="AJ141" i="9"/>
  <c r="AK141" i="9"/>
  <c r="AM141" i="9"/>
  <c r="AN141" i="9"/>
  <c r="AP141" i="9"/>
  <c r="Y142" i="9"/>
  <c r="AA142" i="9"/>
  <c r="AB142" i="9"/>
  <c r="AD142" i="9"/>
  <c r="AH142" i="9"/>
  <c r="AJ142" i="9"/>
  <c r="AK142" i="9"/>
  <c r="AM142" i="9"/>
  <c r="AN142" i="9"/>
  <c r="AP142" i="9"/>
  <c r="Y143" i="9"/>
  <c r="AA143" i="9"/>
  <c r="AB143" i="9"/>
  <c r="AD143" i="9"/>
  <c r="AE143" i="9"/>
  <c r="AG143" i="9"/>
  <c r="AK143" i="9"/>
  <c r="AM143" i="9"/>
  <c r="AN143" i="9"/>
  <c r="AP143" i="9"/>
  <c r="Y144" i="9"/>
  <c r="AA144" i="9"/>
  <c r="AB144" i="9"/>
  <c r="AD144" i="9"/>
  <c r="AE144" i="9"/>
  <c r="AG144" i="9"/>
  <c r="AH144" i="9"/>
  <c r="AJ144" i="9"/>
  <c r="AN144" i="9"/>
  <c r="AP144" i="9"/>
  <c r="Y145" i="9"/>
  <c r="AA145" i="9"/>
  <c r="AB145" i="9"/>
  <c r="AD145" i="9"/>
  <c r="AE145" i="9"/>
  <c r="AG145" i="9"/>
  <c r="AH145" i="9"/>
  <c r="AJ145" i="9"/>
  <c r="AK145" i="9"/>
  <c r="AM145" i="9"/>
  <c r="R3" i="7"/>
  <c r="V3" i="7"/>
  <c r="Z3" i="7"/>
  <c r="AD3" i="7"/>
  <c r="AH3" i="7"/>
  <c r="AL3" i="7"/>
  <c r="R4" i="7"/>
  <c r="V4" i="7"/>
  <c r="Z4" i="7"/>
  <c r="AD4" i="7"/>
  <c r="AH4" i="7"/>
  <c r="AL4" i="7"/>
  <c r="R5" i="7"/>
  <c r="S5" i="7"/>
  <c r="T5" i="7"/>
  <c r="BF5" i="7" s="1"/>
  <c r="V5" i="7"/>
  <c r="W5" i="7"/>
  <c r="X5" i="7"/>
  <c r="Z5" i="7"/>
  <c r="AA5" i="7"/>
  <c r="AB5" i="7"/>
  <c r="AD5" i="7"/>
  <c r="AE5" i="7"/>
  <c r="AF5" i="7"/>
  <c r="AH5" i="7"/>
  <c r="AI5" i="7"/>
  <c r="AJ5" i="7"/>
  <c r="AL5" i="7"/>
  <c r="AM5" i="7"/>
  <c r="AN5" i="7"/>
  <c r="AP5" i="7"/>
  <c r="AQ5" i="7"/>
  <c r="AR5" i="7"/>
  <c r="AT5" i="7"/>
  <c r="AU5" i="7"/>
  <c r="AV5" i="7"/>
  <c r="AX5" i="7"/>
  <c r="AY5" i="7"/>
  <c r="AZ5" i="7"/>
  <c r="BB5" i="7"/>
  <c r="BC5" i="7"/>
  <c r="BD5" i="7"/>
  <c r="B6" i="7"/>
  <c r="R6" i="7"/>
  <c r="S6" i="7"/>
  <c r="T6" i="7" s="1"/>
  <c r="V6" i="7"/>
  <c r="W6" i="7"/>
  <c r="X6" i="7" s="1"/>
  <c r="Z6" i="7"/>
  <c r="AA6" i="7"/>
  <c r="AB6" i="7" s="1"/>
  <c r="AD6" i="7"/>
  <c r="AE6" i="7"/>
  <c r="AF6" i="7" s="1"/>
  <c r="AH6" i="7"/>
  <c r="AI6" i="7"/>
  <c r="AJ6" i="7" s="1"/>
  <c r="AL6" i="7"/>
  <c r="AM6" i="7"/>
  <c r="AN6" i="7" s="1"/>
  <c r="AP6" i="7"/>
  <c r="AQ6" i="7"/>
  <c r="AR6" i="7" s="1"/>
  <c r="AT6" i="7"/>
  <c r="AU6" i="7"/>
  <c r="AV6" i="7" s="1"/>
  <c r="AX6" i="7"/>
  <c r="AY6" i="7"/>
  <c r="AZ6" i="7" s="1"/>
  <c r="BB6" i="7"/>
  <c r="BC6" i="7"/>
  <c r="BD6" i="7" s="1"/>
  <c r="B7" i="7"/>
  <c r="B8" i="7" s="1"/>
  <c r="R7" i="7"/>
  <c r="S7" i="7"/>
  <c r="T7" i="7" s="1"/>
  <c r="BF7" i="7" s="1"/>
  <c r="V7" i="7"/>
  <c r="W7" i="7"/>
  <c r="X7" i="7"/>
  <c r="Z7" i="7"/>
  <c r="AA7" i="7"/>
  <c r="AB7" i="7" s="1"/>
  <c r="AD7" i="7"/>
  <c r="AE7" i="7"/>
  <c r="AF7" i="7"/>
  <c r="AH7" i="7"/>
  <c r="AI7" i="7"/>
  <c r="AJ7" i="7" s="1"/>
  <c r="AL7" i="7"/>
  <c r="AM7" i="7"/>
  <c r="AN7" i="7"/>
  <c r="AP7" i="7"/>
  <c r="AQ7" i="7"/>
  <c r="AR7" i="7" s="1"/>
  <c r="AT7" i="7"/>
  <c r="AU7" i="7"/>
  <c r="AV7" i="7"/>
  <c r="AX7" i="7"/>
  <c r="AY7" i="7"/>
  <c r="AZ7" i="7" s="1"/>
  <c r="BB7" i="7"/>
  <c r="BC7" i="7"/>
  <c r="BD7" i="7"/>
  <c r="R8" i="7"/>
  <c r="S8" i="7"/>
  <c r="T8" i="7"/>
  <c r="V8" i="7"/>
  <c r="W8" i="7"/>
  <c r="X8" i="7"/>
  <c r="Z8" i="7"/>
  <c r="AA8" i="7"/>
  <c r="AB8" i="7"/>
  <c r="AD8" i="7"/>
  <c r="AE8" i="7"/>
  <c r="AF8" i="7" s="1"/>
  <c r="AH8" i="7"/>
  <c r="AI8" i="7"/>
  <c r="AJ8" i="7"/>
  <c r="AL8" i="7"/>
  <c r="AM8" i="7"/>
  <c r="AN8" i="7"/>
  <c r="AP8" i="7"/>
  <c r="AQ8" i="7"/>
  <c r="AR8" i="7"/>
  <c r="AT8" i="7"/>
  <c r="AU8" i="7"/>
  <c r="AV8" i="7" s="1"/>
  <c r="AX8" i="7"/>
  <c r="AY8" i="7"/>
  <c r="AZ8" i="7"/>
  <c r="BB8" i="7"/>
  <c r="BC8" i="7"/>
  <c r="BD8" i="7"/>
  <c r="R9" i="7"/>
  <c r="S9" i="7"/>
  <c r="T9" i="7"/>
  <c r="V9" i="7"/>
  <c r="W9" i="7"/>
  <c r="X9" i="7" s="1"/>
  <c r="Z9" i="7"/>
  <c r="AA9" i="7"/>
  <c r="AB9" i="7" s="1"/>
  <c r="AD9" i="7"/>
  <c r="AE9" i="7"/>
  <c r="AF9" i="7" s="1"/>
  <c r="AH9" i="7"/>
  <c r="AI9" i="7"/>
  <c r="AJ9" i="7"/>
  <c r="AL9" i="7"/>
  <c r="AM9" i="7"/>
  <c r="AN9" i="7" s="1"/>
  <c r="AP9" i="7"/>
  <c r="AQ9" i="7"/>
  <c r="AR9" i="7" s="1"/>
  <c r="AT9" i="7"/>
  <c r="AU9" i="7"/>
  <c r="AV9" i="7" s="1"/>
  <c r="AX9" i="7"/>
  <c r="AY9" i="7"/>
  <c r="AZ9" i="7"/>
  <c r="BB9" i="7"/>
  <c r="BC9" i="7"/>
  <c r="BD9" i="7" s="1"/>
  <c r="R11" i="7"/>
  <c r="S11" i="7"/>
  <c r="T11" i="7" s="1"/>
  <c r="V11" i="7"/>
  <c r="W11" i="7"/>
  <c r="X11" i="7"/>
  <c r="Z11" i="7"/>
  <c r="AA11" i="7"/>
  <c r="AB11" i="7" s="1"/>
  <c r="AD11" i="7"/>
  <c r="AE11" i="7"/>
  <c r="AF11" i="7"/>
  <c r="AH11" i="7"/>
  <c r="AI11" i="7"/>
  <c r="AJ11" i="7" s="1"/>
  <c r="AL11" i="7"/>
  <c r="AM11" i="7"/>
  <c r="AN11" i="7"/>
  <c r="AP11" i="7"/>
  <c r="AQ11" i="7"/>
  <c r="AR11" i="7" s="1"/>
  <c r="AT11" i="7"/>
  <c r="AU11" i="7"/>
  <c r="AV11" i="7"/>
  <c r="AX11" i="7"/>
  <c r="AY11" i="7"/>
  <c r="AZ11" i="7" s="1"/>
  <c r="BB11" i="7"/>
  <c r="BC11" i="7"/>
  <c r="BD11" i="7"/>
  <c r="R12" i="7"/>
  <c r="S12" i="7"/>
  <c r="T12" i="7"/>
  <c r="BF12" i="7" s="1"/>
  <c r="V12" i="7"/>
  <c r="W12" i="7"/>
  <c r="X12" i="7"/>
  <c r="Z12" i="7"/>
  <c r="AA12" i="7"/>
  <c r="AB12" i="7"/>
  <c r="AD12" i="7"/>
  <c r="AE12" i="7"/>
  <c r="AF12" i="7" s="1"/>
  <c r="AH12" i="7"/>
  <c r="AI12" i="7"/>
  <c r="AJ12" i="7"/>
  <c r="AL12" i="7"/>
  <c r="AM12" i="7"/>
  <c r="AN12" i="7"/>
  <c r="AP12" i="7"/>
  <c r="AQ12" i="7"/>
  <c r="AR12" i="7"/>
  <c r="AT12" i="7"/>
  <c r="AU12" i="7"/>
  <c r="AV12" i="7" s="1"/>
  <c r="AX12" i="7"/>
  <c r="AY12" i="7"/>
  <c r="AZ12" i="7"/>
  <c r="BB12" i="7"/>
  <c r="BC12" i="7"/>
  <c r="BD12" i="7"/>
  <c r="R13" i="7"/>
  <c r="S13" i="7"/>
  <c r="T13" i="7"/>
  <c r="V13" i="7"/>
  <c r="W13" i="7"/>
  <c r="X13" i="7" s="1"/>
  <c r="Z13" i="7"/>
  <c r="AA13" i="7"/>
  <c r="AB13" i="7" s="1"/>
  <c r="AD13" i="7"/>
  <c r="AE13" i="7"/>
  <c r="AF13" i="7" s="1"/>
  <c r="AH13" i="7"/>
  <c r="AI13" i="7"/>
  <c r="AJ13" i="7"/>
  <c r="AL13" i="7"/>
  <c r="AM13" i="7"/>
  <c r="AN13" i="7" s="1"/>
  <c r="AP13" i="7"/>
  <c r="AQ13" i="7"/>
  <c r="AR13" i="7" s="1"/>
  <c r="AT13" i="7"/>
  <c r="AU13" i="7"/>
  <c r="AV13" i="7" s="1"/>
  <c r="AX13" i="7"/>
  <c r="AY13" i="7"/>
  <c r="AZ13" i="7"/>
  <c r="BB13" i="7"/>
  <c r="BC13" i="7"/>
  <c r="BD13" i="7" s="1"/>
  <c r="R14" i="7"/>
  <c r="S14" i="7"/>
  <c r="T14" i="7" s="1"/>
  <c r="V14" i="7"/>
  <c r="W14" i="7"/>
  <c r="X14" i="7"/>
  <c r="Z14" i="7"/>
  <c r="AA14" i="7"/>
  <c r="AB14" i="7" s="1"/>
  <c r="AD14" i="7"/>
  <c r="AE14" i="7"/>
  <c r="AF14" i="7"/>
  <c r="AH14" i="7"/>
  <c r="AI14" i="7"/>
  <c r="AJ14" i="7" s="1"/>
  <c r="AL14" i="7"/>
  <c r="AM14" i="7"/>
  <c r="AN14" i="7"/>
  <c r="AP14" i="7"/>
  <c r="AQ14" i="7"/>
  <c r="AR14" i="7" s="1"/>
  <c r="AT14" i="7"/>
  <c r="AU14" i="7"/>
  <c r="AV14" i="7"/>
  <c r="AX14" i="7"/>
  <c r="AY14" i="7"/>
  <c r="AZ14" i="7" s="1"/>
  <c r="BB14" i="7"/>
  <c r="BC14" i="7"/>
  <c r="BD14" i="7"/>
  <c r="R15" i="7"/>
  <c r="S15" i="7"/>
  <c r="T15" i="7"/>
  <c r="BF15" i="7" s="1"/>
  <c r="V15" i="7"/>
  <c r="W15" i="7"/>
  <c r="X15" i="7"/>
  <c r="Z15" i="7"/>
  <c r="AA15" i="7"/>
  <c r="AB15" i="7"/>
  <c r="AD15" i="7"/>
  <c r="AE15" i="7"/>
  <c r="AF15" i="7" s="1"/>
  <c r="AH15" i="7"/>
  <c r="AI15" i="7"/>
  <c r="AJ15" i="7"/>
  <c r="AL15" i="7"/>
  <c r="AM15" i="7"/>
  <c r="AN15" i="7"/>
  <c r="AP15" i="7"/>
  <c r="AQ15" i="7"/>
  <c r="AR15" i="7"/>
  <c r="AT15" i="7"/>
  <c r="AU15" i="7"/>
  <c r="AV15" i="7" s="1"/>
  <c r="AX15" i="7"/>
  <c r="AY15" i="7"/>
  <c r="AZ15" i="7"/>
  <c r="BB15" i="7"/>
  <c r="BC15" i="7"/>
  <c r="BD15" i="7"/>
  <c r="R16" i="7"/>
  <c r="S16" i="7"/>
  <c r="T16" i="7"/>
  <c r="V16" i="7"/>
  <c r="W16" i="7"/>
  <c r="X16" i="7" s="1"/>
  <c r="Z16" i="7"/>
  <c r="AA16" i="7"/>
  <c r="AB16" i="7" s="1"/>
  <c r="AD16" i="7"/>
  <c r="AE16" i="7"/>
  <c r="AF16" i="7" s="1"/>
  <c r="AH16" i="7"/>
  <c r="AI16" i="7"/>
  <c r="AJ16" i="7"/>
  <c r="AL16" i="7"/>
  <c r="AM16" i="7"/>
  <c r="AN16" i="7" s="1"/>
  <c r="AP16" i="7"/>
  <c r="AQ16" i="7"/>
  <c r="AR16" i="7" s="1"/>
  <c r="AT16" i="7"/>
  <c r="AU16" i="7"/>
  <c r="AV16" i="7" s="1"/>
  <c r="AX16" i="7"/>
  <c r="AY16" i="7"/>
  <c r="AZ16" i="7"/>
  <c r="BB16" i="7"/>
  <c r="BC16" i="7"/>
  <c r="BD16" i="7" s="1"/>
  <c r="BF16" i="7"/>
  <c r="R17" i="7"/>
  <c r="S17" i="7"/>
  <c r="T17" i="7" s="1"/>
  <c r="V17" i="7"/>
  <c r="W17" i="7"/>
  <c r="X17" i="7"/>
  <c r="Z17" i="7"/>
  <c r="AA17" i="7"/>
  <c r="AB17" i="7" s="1"/>
  <c r="AD17" i="7"/>
  <c r="AE17" i="7"/>
  <c r="AF17" i="7"/>
  <c r="AH17" i="7"/>
  <c r="AI17" i="7"/>
  <c r="AJ17" i="7" s="1"/>
  <c r="AL17" i="7"/>
  <c r="AM17" i="7"/>
  <c r="AN17" i="7"/>
  <c r="AP17" i="7"/>
  <c r="AQ17" i="7"/>
  <c r="AR17" i="7" s="1"/>
  <c r="AT17" i="7"/>
  <c r="AU17" i="7"/>
  <c r="AV17" i="7"/>
  <c r="AX17" i="7"/>
  <c r="AY17" i="7"/>
  <c r="AZ17" i="7" s="1"/>
  <c r="BB17" i="7"/>
  <c r="BC17" i="7"/>
  <c r="BD17" i="7"/>
  <c r="BF17" i="7"/>
  <c r="R18" i="7"/>
  <c r="S18" i="7"/>
  <c r="T18" i="7"/>
  <c r="V18" i="7"/>
  <c r="W18" i="7"/>
  <c r="X18" i="7"/>
  <c r="Z18" i="7"/>
  <c r="AA18" i="7"/>
  <c r="AB18" i="7"/>
  <c r="AD18" i="7"/>
  <c r="AE18" i="7"/>
  <c r="AF18" i="7" s="1"/>
  <c r="AH18" i="7"/>
  <c r="AI18" i="7"/>
  <c r="AJ18" i="7"/>
  <c r="AL18" i="7"/>
  <c r="AM18" i="7"/>
  <c r="AN18" i="7"/>
  <c r="AP18" i="7"/>
  <c r="AQ18" i="7"/>
  <c r="AR18" i="7"/>
  <c r="AT18" i="7"/>
  <c r="AU18" i="7"/>
  <c r="AV18" i="7" s="1"/>
  <c r="AX18" i="7"/>
  <c r="AY18" i="7"/>
  <c r="AZ18" i="7"/>
  <c r="BB18" i="7"/>
  <c r="BC18" i="7"/>
  <c r="BD18" i="7"/>
  <c r="BF18" i="7"/>
  <c r="R19" i="7"/>
  <c r="S19" i="7"/>
  <c r="T19" i="7"/>
  <c r="V19" i="7"/>
  <c r="W19" i="7"/>
  <c r="X19" i="7" s="1"/>
  <c r="Z19" i="7"/>
  <c r="AA19" i="7"/>
  <c r="AB19" i="7" s="1"/>
  <c r="AD19" i="7"/>
  <c r="AE19" i="7"/>
  <c r="AF19" i="7" s="1"/>
  <c r="AH19" i="7"/>
  <c r="AI19" i="7"/>
  <c r="AJ19" i="7"/>
  <c r="AL19" i="7"/>
  <c r="AM19" i="7"/>
  <c r="AN19" i="7" s="1"/>
  <c r="AP19" i="7"/>
  <c r="AQ19" i="7"/>
  <c r="AR19" i="7" s="1"/>
  <c r="AT19" i="7"/>
  <c r="AU19" i="7"/>
  <c r="AV19" i="7" s="1"/>
  <c r="AX19" i="7"/>
  <c r="AY19" i="7"/>
  <c r="AZ19" i="7"/>
  <c r="BB19" i="7"/>
  <c r="BC19" i="7"/>
  <c r="BD19" i="7" s="1"/>
  <c r="BF19" i="7"/>
  <c r="R20" i="7"/>
  <c r="S20" i="7"/>
  <c r="T20" i="7" s="1"/>
  <c r="V20" i="7"/>
  <c r="W20" i="7"/>
  <c r="X20" i="7"/>
  <c r="Z20" i="7"/>
  <c r="AA20" i="7"/>
  <c r="AB20" i="7" s="1"/>
  <c r="AD20" i="7"/>
  <c r="AE20" i="7"/>
  <c r="AF20" i="7"/>
  <c r="AH20" i="7"/>
  <c r="AI20" i="7"/>
  <c r="AJ20" i="7" s="1"/>
  <c r="AL20" i="7"/>
  <c r="AM20" i="7"/>
  <c r="AN20" i="7"/>
  <c r="AP20" i="7"/>
  <c r="AQ20" i="7"/>
  <c r="AR20" i="7" s="1"/>
  <c r="AT20" i="7"/>
  <c r="AU20" i="7"/>
  <c r="AV20" i="7"/>
  <c r="AX20" i="7"/>
  <c r="AY20" i="7"/>
  <c r="AZ20" i="7" s="1"/>
  <c r="BB20" i="7"/>
  <c r="BC20" i="7"/>
  <c r="BD20" i="7"/>
  <c r="BF20" i="7"/>
  <c r="T23" i="7"/>
  <c r="T24" i="7"/>
  <c r="T25" i="7"/>
  <c r="T26" i="7"/>
  <c r="T27" i="7"/>
  <c r="T28" i="7"/>
  <c r="F2" i="1"/>
  <c r="K2" i="1"/>
  <c r="F3" i="1"/>
  <c r="K3" i="1"/>
  <c r="F4" i="1"/>
  <c r="K4" i="1"/>
  <c r="F5" i="1"/>
  <c r="K5" i="1"/>
  <c r="F6" i="1"/>
  <c r="K6" i="1"/>
  <c r="F7" i="1"/>
  <c r="K7" i="1"/>
  <c r="F8" i="1"/>
  <c r="F9" i="1"/>
  <c r="F10" i="1"/>
  <c r="F11" i="1"/>
  <c r="F12" i="1"/>
  <c r="F13" i="1"/>
  <c r="F14" i="1"/>
  <c r="F15" i="1"/>
  <c r="N15" i="1"/>
  <c r="F16" i="1"/>
  <c r="N16" i="1"/>
  <c r="F17" i="1"/>
  <c r="N17" i="1"/>
  <c r="F18" i="1"/>
  <c r="N18" i="1"/>
  <c r="F19" i="1"/>
  <c r="N19" i="1"/>
  <c r="F20" i="1"/>
  <c r="N20" i="1"/>
  <c r="F21" i="1"/>
  <c r="F22" i="1"/>
  <c r="F26" i="1"/>
  <c r="F27" i="1"/>
  <c r="F28" i="1"/>
  <c r="F29" i="1"/>
  <c r="F30" i="1"/>
  <c r="F31" i="1"/>
  <c r="F32" i="1"/>
  <c r="F33" i="1"/>
  <c r="F34" i="1"/>
  <c r="N104" i="9" l="1"/>
  <c r="N105" i="9"/>
  <c r="J110" i="9"/>
  <c r="N108" i="9"/>
  <c r="O108" i="9"/>
  <c r="O109" i="9"/>
  <c r="N98" i="9"/>
  <c r="L97" i="9"/>
  <c r="N96" i="9"/>
  <c r="P19" i="9"/>
  <c r="O107" i="9"/>
  <c r="P99" i="9"/>
  <c r="P104" i="9"/>
  <c r="P110" i="9" s="1"/>
  <c r="O105" i="9"/>
  <c r="O106" i="9"/>
  <c r="L93" i="9"/>
  <c r="J99" i="9"/>
  <c r="N95" i="9"/>
  <c r="N94" i="9"/>
  <c r="N93" i="9"/>
  <c r="J38" i="9"/>
  <c r="J43" i="9"/>
  <c r="O32" i="9"/>
  <c r="L32" i="9"/>
  <c r="K43" i="9"/>
  <c r="K54" i="9" s="1"/>
  <c r="P30" i="9"/>
  <c r="K41" i="9"/>
  <c r="N20" i="9"/>
  <c r="K27" i="9"/>
  <c r="J28" i="9"/>
  <c r="K22" i="9"/>
  <c r="K28" i="9"/>
  <c r="K39" i="9" s="1"/>
  <c r="P39" i="9" s="1"/>
  <c r="J29" i="9"/>
  <c r="J30" i="9"/>
  <c r="J41" i="9" s="1"/>
  <c r="K29" i="9"/>
  <c r="L18" i="9"/>
  <c r="J31" i="9"/>
  <c r="L31" i="9" s="1"/>
  <c r="K31" i="9"/>
  <c r="O18" i="9"/>
  <c r="P32" i="9"/>
  <c r="N32" i="9"/>
  <c r="N30" i="9"/>
  <c r="L17" i="9"/>
  <c r="O19" i="9"/>
  <c r="P16" i="9"/>
  <c r="N21" i="9"/>
  <c r="P17" i="9"/>
  <c r="O17" i="9"/>
  <c r="N19" i="9"/>
  <c r="O27" i="9"/>
  <c r="O16" i="9"/>
  <c r="L16" i="9"/>
  <c r="J22" i="9"/>
  <c r="AS145" i="9"/>
  <c r="E103" i="9"/>
  <c r="E81" i="9"/>
  <c r="E92" i="9" s="1"/>
  <c r="AS141" i="9"/>
  <c r="AE137" i="9"/>
  <c r="AS143" i="9"/>
  <c r="AB137" i="9"/>
  <c r="AS140" i="9"/>
  <c r="AS142" i="9"/>
  <c r="AQ143" i="9"/>
  <c r="AQ133" i="9"/>
  <c r="AS144" i="9"/>
  <c r="AK137" i="9"/>
  <c r="AQ144" i="9"/>
  <c r="AN146" i="9"/>
  <c r="AQ135" i="9"/>
  <c r="AN137" i="9"/>
  <c r="AS135" i="9"/>
  <c r="AQ145" i="9"/>
  <c r="Y146" i="9"/>
  <c r="AK146" i="9"/>
  <c r="AQ134" i="9"/>
  <c r="AH137" i="9"/>
  <c r="AS133" i="9"/>
  <c r="AH146" i="9"/>
  <c r="AE146" i="9"/>
  <c r="AS134" i="9"/>
  <c r="AB146" i="9"/>
  <c r="AQ141" i="9"/>
  <c r="AQ142" i="9"/>
  <c r="Y137" i="9"/>
  <c r="L81" i="9"/>
  <c r="L92" i="9" s="1"/>
  <c r="L103" i="9"/>
  <c r="AQ140" i="9"/>
  <c r="BF13" i="7"/>
  <c r="B9" i="7"/>
  <c r="B12" i="7" s="1"/>
  <c r="B13" i="7" s="1"/>
  <c r="B14" i="7" s="1"/>
  <c r="B15" i="7" s="1"/>
  <c r="B16" i="7" s="1"/>
  <c r="B17" i="7" s="1"/>
  <c r="B18" i="7" s="1"/>
  <c r="B19" i="7" s="1"/>
  <c r="B20" i="7" s="1"/>
  <c r="BF6" i="7"/>
  <c r="BF8" i="7"/>
  <c r="BF9" i="7"/>
  <c r="BF10" i="7"/>
  <c r="BF14" i="7"/>
  <c r="BF11" i="7"/>
  <c r="O110" i="9" l="1"/>
  <c r="P28" i="9"/>
  <c r="P54" i="9"/>
  <c r="K65" i="9"/>
  <c r="O99" i="9"/>
  <c r="P22" i="9"/>
  <c r="P41" i="9"/>
  <c r="K52" i="9"/>
  <c r="O30" i="9"/>
  <c r="N31" i="9"/>
  <c r="J42" i="9"/>
  <c r="O31" i="9"/>
  <c r="O33" i="9" s="1"/>
  <c r="P43" i="9"/>
  <c r="L28" i="9"/>
  <c r="J39" i="9"/>
  <c r="K33" i="9"/>
  <c r="K38" i="9"/>
  <c r="P31" i="9"/>
  <c r="K42" i="9"/>
  <c r="O28" i="9"/>
  <c r="K40" i="9"/>
  <c r="P29" i="9"/>
  <c r="O22" i="9"/>
  <c r="J33" i="9"/>
  <c r="O41" i="9"/>
  <c r="L41" i="9"/>
  <c r="N41" i="9"/>
  <c r="J52" i="9"/>
  <c r="J63" i="9" s="1"/>
  <c r="O43" i="9"/>
  <c r="J54" i="9"/>
  <c r="J65" i="9" s="1"/>
  <c r="L43" i="9"/>
  <c r="N43" i="9"/>
  <c r="P27" i="9"/>
  <c r="J40" i="9"/>
  <c r="O29" i="9"/>
  <c r="L29" i="9"/>
  <c r="N28" i="9"/>
  <c r="L27" i="9"/>
  <c r="N29" i="9"/>
  <c r="K50" i="9"/>
  <c r="O38" i="9"/>
  <c r="J49" i="9"/>
  <c r="J60" i="9" s="1"/>
  <c r="L30" i="9"/>
  <c r="N27" i="9"/>
  <c r="P52" i="9" l="1"/>
  <c r="K63" i="9"/>
  <c r="J71" i="9"/>
  <c r="O66" i="9"/>
  <c r="J76" i="9"/>
  <c r="N65" i="9"/>
  <c r="L65" i="9"/>
  <c r="P33" i="9"/>
  <c r="P50" i="9"/>
  <c r="K61" i="9"/>
  <c r="L63" i="9"/>
  <c r="J74" i="9"/>
  <c r="N63" i="9"/>
  <c r="K76" i="9"/>
  <c r="O42" i="9"/>
  <c r="J53" i="9"/>
  <c r="J64" i="9" s="1"/>
  <c r="N42" i="9"/>
  <c r="L42" i="9"/>
  <c r="O49" i="9"/>
  <c r="P42" i="9"/>
  <c r="K53" i="9"/>
  <c r="L54" i="9"/>
  <c r="O54" i="9"/>
  <c r="N54" i="9"/>
  <c r="P38" i="9"/>
  <c r="K44" i="9"/>
  <c r="K49" i="9"/>
  <c r="K60" i="9" s="1"/>
  <c r="N60" i="9" s="1"/>
  <c r="L38" i="9"/>
  <c r="O52" i="9"/>
  <c r="L52" i="9"/>
  <c r="N52" i="9"/>
  <c r="L39" i="9"/>
  <c r="J50" i="9"/>
  <c r="J61" i="9" s="1"/>
  <c r="J66" i="9" s="1"/>
  <c r="J44" i="9"/>
  <c r="N39" i="9"/>
  <c r="O39" i="9"/>
  <c r="O44" i="9" s="1"/>
  <c r="L40" i="9"/>
  <c r="J51" i="9"/>
  <c r="J62" i="9" s="1"/>
  <c r="N40" i="9"/>
  <c r="O40" i="9"/>
  <c r="P40" i="9"/>
  <c r="K51" i="9"/>
  <c r="N38" i="9"/>
  <c r="P53" i="9" l="1"/>
  <c r="K64" i="9"/>
  <c r="J87" i="9"/>
  <c r="L76" i="9"/>
  <c r="N76" i="9"/>
  <c r="O76" i="9"/>
  <c r="K87" i="9"/>
  <c r="P87" i="9" s="1"/>
  <c r="P76" i="9"/>
  <c r="L74" i="9"/>
  <c r="J85" i="9"/>
  <c r="N74" i="9"/>
  <c r="O74" i="9"/>
  <c r="N49" i="9"/>
  <c r="K72" i="9"/>
  <c r="K83" i="9" s="1"/>
  <c r="P83" i="9" s="1"/>
  <c r="K74" i="9"/>
  <c r="K66" i="9"/>
  <c r="K71" i="9"/>
  <c r="P66" i="9"/>
  <c r="L62" i="9"/>
  <c r="J73" i="9"/>
  <c r="J75" i="9"/>
  <c r="L64" i="9"/>
  <c r="N64" i="9"/>
  <c r="J72" i="9"/>
  <c r="L61" i="9"/>
  <c r="N61" i="9"/>
  <c r="J82" i="9"/>
  <c r="O82" i="9" s="1"/>
  <c r="N71" i="9"/>
  <c r="O71" i="9"/>
  <c r="P51" i="9"/>
  <c r="K62" i="9"/>
  <c r="L49" i="9"/>
  <c r="L60" i="9"/>
  <c r="P44" i="9"/>
  <c r="L50" i="9"/>
  <c r="N50" i="9"/>
  <c r="O50" i="9"/>
  <c r="J55" i="9"/>
  <c r="N51" i="9"/>
  <c r="O51" i="9"/>
  <c r="L51" i="9"/>
  <c r="K55" i="9"/>
  <c r="P49" i="9"/>
  <c r="P55" i="9" s="1"/>
  <c r="N53" i="9"/>
  <c r="O53" i="9"/>
  <c r="L53" i="9"/>
  <c r="P74" i="9" l="1"/>
  <c r="K85" i="9"/>
  <c r="P85" i="9" s="1"/>
  <c r="L82" i="9"/>
  <c r="K82" i="9"/>
  <c r="P71" i="9"/>
  <c r="L72" i="9"/>
  <c r="J83" i="9"/>
  <c r="J88" i="9" s="1"/>
  <c r="O72" i="9"/>
  <c r="N72" i="9"/>
  <c r="J86" i="9"/>
  <c r="L75" i="9"/>
  <c r="O75" i="9"/>
  <c r="J77" i="9"/>
  <c r="P72" i="9"/>
  <c r="K75" i="9"/>
  <c r="K77" i="9" s="1"/>
  <c r="N73" i="9"/>
  <c r="J84" i="9"/>
  <c r="L73" i="9"/>
  <c r="O73" i="9"/>
  <c r="O85" i="9"/>
  <c r="L85" i="9"/>
  <c r="N85" i="9"/>
  <c r="O55" i="9"/>
  <c r="K73" i="9"/>
  <c r="L71" i="9"/>
  <c r="N87" i="9"/>
  <c r="O87" i="9"/>
  <c r="L87" i="9"/>
  <c r="O77" i="9"/>
  <c r="N62" i="9"/>
  <c r="O84" i="9" l="1"/>
  <c r="P82" i="9"/>
  <c r="N82" i="9"/>
  <c r="K86" i="9"/>
  <c r="P86" i="9" s="1"/>
  <c r="P75" i="9"/>
  <c r="K84" i="9"/>
  <c r="P84" i="9" s="1"/>
  <c r="P73" i="9"/>
  <c r="P77" i="9" s="1"/>
  <c r="N83" i="9"/>
  <c r="O83" i="9"/>
  <c r="L83" i="9"/>
  <c r="O86" i="9"/>
  <c r="N75" i="9"/>
  <c r="L86" i="9" l="1"/>
  <c r="K88" i="9"/>
  <c r="N86" i="9"/>
  <c r="P88" i="9"/>
  <c r="N84" i="9"/>
  <c r="O88" i="9"/>
  <c r="L84" i="9"/>
</calcChain>
</file>

<file path=xl/sharedStrings.xml><?xml version="1.0" encoding="utf-8"?>
<sst xmlns="http://schemas.openxmlformats.org/spreadsheetml/2006/main" count="1148" uniqueCount="207">
  <si>
    <t>Court 1</t>
  </si>
  <si>
    <t>Court 2</t>
  </si>
  <si>
    <t>Date</t>
  </si>
  <si>
    <t>Time</t>
  </si>
  <si>
    <t>Teams</t>
  </si>
  <si>
    <t>Mills</t>
  </si>
  <si>
    <t>Jeri</t>
  </si>
  <si>
    <t>Mixed Nuts</t>
  </si>
  <si>
    <t>Date:</t>
  </si>
  <si>
    <t>Team 2 Name:</t>
  </si>
  <si>
    <t xml:space="preserve">Rep Initials: </t>
  </si>
  <si>
    <t>Court Number</t>
  </si>
  <si>
    <t>Game  1</t>
  </si>
  <si>
    <t>Game 2</t>
  </si>
  <si>
    <t>Game 3</t>
  </si>
  <si>
    <t>Score 6:30 Game</t>
  </si>
  <si>
    <t>Score 7:30 Game</t>
  </si>
  <si>
    <t>Score 8:30 Game</t>
  </si>
  <si>
    <t xml:space="preserve">If third game does not start before 15 minutes at the end of session 3rd game will be to 15 pts.  </t>
  </si>
  <si>
    <t>All Matches limited to 1 hour</t>
  </si>
  <si>
    <t>Three Games to 21 Win By 2 Cap 25</t>
  </si>
  <si>
    <t>Team listed first on Schedule serves first</t>
  </si>
  <si>
    <t>Team 2</t>
  </si>
  <si>
    <t>Team 1</t>
  </si>
  <si>
    <t>Baird</t>
  </si>
  <si>
    <t>Kilian</t>
  </si>
  <si>
    <t>Irvine</t>
  </si>
  <si>
    <t>irvine</t>
  </si>
  <si>
    <t>mixed Nuts</t>
  </si>
  <si>
    <t>jeri</t>
  </si>
  <si>
    <t>mills</t>
  </si>
  <si>
    <t>Mixed nuts</t>
  </si>
  <si>
    <t>mixed nuts</t>
  </si>
  <si>
    <t>baird</t>
  </si>
  <si>
    <t>kilian</t>
  </si>
  <si>
    <t>Home</t>
  </si>
  <si>
    <t>Away</t>
  </si>
  <si>
    <t>Location</t>
  </si>
  <si>
    <t>Combo</t>
  </si>
  <si>
    <t>Games / Team</t>
  </si>
  <si>
    <t>Woolley</t>
  </si>
  <si>
    <t>Doolan</t>
  </si>
  <si>
    <t>OFF - Thanksgiving</t>
  </si>
  <si>
    <t>Wins</t>
  </si>
  <si>
    <t>Loss</t>
  </si>
  <si>
    <t>Pct.</t>
  </si>
  <si>
    <t>Team</t>
  </si>
  <si>
    <t>Games Played</t>
  </si>
  <si>
    <t>Points</t>
  </si>
  <si>
    <t>Week</t>
  </si>
  <si>
    <t>Score G1</t>
  </si>
  <si>
    <t>Score G2</t>
  </si>
  <si>
    <t>Score G3</t>
  </si>
  <si>
    <t>Burke</t>
  </si>
  <si>
    <t xml:space="preserve">Kilian </t>
  </si>
  <si>
    <t>.</t>
  </si>
  <si>
    <t>check</t>
  </si>
  <si>
    <t>Team1</t>
  </si>
  <si>
    <t>Team2</t>
  </si>
  <si>
    <t>Team3</t>
  </si>
  <si>
    <t>Team4</t>
  </si>
  <si>
    <t>Team5</t>
  </si>
  <si>
    <t>Team6</t>
  </si>
  <si>
    <t>Team7</t>
  </si>
  <si>
    <t>Team8</t>
  </si>
  <si>
    <t>Team9</t>
  </si>
  <si>
    <t>9 - CHUBINSKI</t>
  </si>
  <si>
    <t xml:space="preserve">Matches at Kalamazoo Christian Middle School, 3800 South 12th street, Kalamazoo MI  49009 </t>
  </si>
  <si>
    <t>Please park behind the new gym next to the soccer field west of the school and enter door "G"</t>
  </si>
  <si>
    <t>Court 1 is closest to the south entrance, while Court 2 is north.</t>
  </si>
  <si>
    <t xml:space="preserve">    Team listed first on Schedule serves first            </t>
  </si>
  <si>
    <t xml:space="preserve">    Games to 21 Win By 2 Cap 25          </t>
  </si>
  <si>
    <t xml:space="preserve">    All matches limited to 1 hour           </t>
  </si>
  <si>
    <t xml:space="preserve">    Report all scores to Eric Earley via scoresheets.</t>
  </si>
  <si>
    <t xml:space="preserve">    After last match put away equipment per school instructions.</t>
  </si>
  <si>
    <t>5 - 1</t>
  </si>
  <si>
    <t>6 - 4</t>
  </si>
  <si>
    <t>2 - 4</t>
  </si>
  <si>
    <t>6 - 1</t>
  </si>
  <si>
    <t>1 - 5</t>
  </si>
  <si>
    <t>3 - 1</t>
  </si>
  <si>
    <t>5 - 2</t>
  </si>
  <si>
    <t>3 - 6</t>
  </si>
  <si>
    <t>2 - 6</t>
  </si>
  <si>
    <t>4 - 5</t>
  </si>
  <si>
    <t>5 - 3</t>
  </si>
  <si>
    <t>2 - 1</t>
  </si>
  <si>
    <t>4 - 3</t>
  </si>
  <si>
    <t>4 - 1</t>
  </si>
  <si>
    <t>3 - 2</t>
  </si>
  <si>
    <t>1 - 6</t>
  </si>
  <si>
    <t>1 - 4</t>
  </si>
  <si>
    <t>1 - 2</t>
  </si>
  <si>
    <t>1 - 3</t>
  </si>
  <si>
    <t>6 - 5</t>
  </si>
  <si>
    <t>court 1</t>
  </si>
  <si>
    <t>court 2</t>
  </si>
  <si>
    <t>note: do not delete formulas in cells q4 through BF30 (hidden with white font) used to determine which cells to highlight based on team selection in cell O3</t>
  </si>
  <si>
    <t>Enter your team # below to highlight games in schedule</t>
  </si>
  <si>
    <t>If the school's using the lobby area near G you can take a sharp left &amp; go through a locker room</t>
  </si>
  <si>
    <t>W</t>
  </si>
  <si>
    <t>L</t>
  </si>
  <si>
    <t>Average</t>
  </si>
  <si>
    <t>total</t>
  </si>
  <si>
    <t>calc</t>
  </si>
  <si>
    <t>-</t>
  </si>
  <si>
    <t>TOTAL</t>
  </si>
  <si>
    <t xml:space="preserve"> Woolley</t>
  </si>
  <si>
    <t xml:space="preserve"> Irvine</t>
  </si>
  <si>
    <t xml:space="preserve"> Mills</t>
  </si>
  <si>
    <t xml:space="preserve"> Burke</t>
  </si>
  <si>
    <t>Michnick</t>
  </si>
  <si>
    <t>#</t>
  </si>
  <si>
    <t>both</t>
  </si>
  <si>
    <t>date</t>
  </si>
  <si>
    <t>time</t>
  </si>
  <si>
    <t>home team</t>
  </si>
  <si>
    <t>game</t>
  </si>
  <si>
    <t>court</t>
  </si>
  <si>
    <t>SORTED</t>
  </si>
  <si>
    <t>Thursday</t>
  </si>
  <si>
    <t xml:space="preserve">    Net contact not allowed (except hair) nor is stepping across the center line unless incidental.</t>
  </si>
  <si>
    <t>5D only took last two sets</t>
  </si>
  <si>
    <t xml:space="preserve">      2025 VBALL SCHEDULE at KCMS</t>
  </si>
  <si>
    <t>2025 Thursday KCMS Volleyball Results</t>
  </si>
  <si>
    <t xml:space="preserve">     open fun night or makeup</t>
  </si>
  <si>
    <t xml:space="preserve">       open fun night or makeup</t>
  </si>
  <si>
    <t>no league play - school closed</t>
  </si>
  <si>
    <t>for copy/paste</t>
  </si>
  <si>
    <t>date (OLD)</t>
  </si>
  <si>
    <t>teams</t>
  </si>
  <si>
    <t>pts</t>
  </si>
  <si>
    <t xml:space="preserve"> Michnick</t>
  </si>
  <si>
    <t xml:space="preserve"> Kilian</t>
  </si>
  <si>
    <t>1 - Mills</t>
  </si>
  <si>
    <t>2 - Woolley</t>
  </si>
  <si>
    <t>3 - Kilian</t>
  </si>
  <si>
    <t>4 - Irvine</t>
  </si>
  <si>
    <t>5 - Michnick</t>
  </si>
  <si>
    <t>6 - Burke</t>
  </si>
  <si>
    <t>2025 spring</t>
  </si>
  <si>
    <t>Serving Team</t>
  </si>
  <si>
    <t>Receiving Team</t>
  </si>
  <si>
    <t>Court</t>
  </si>
  <si>
    <t>Thursday 10/02/2025</t>
  </si>
  <si>
    <t>Enter Team Number to Highlight team</t>
  </si>
  <si>
    <t>Team Captain</t>
  </si>
  <si>
    <t>Team Number</t>
  </si>
  <si>
    <t>Wooley</t>
  </si>
  <si>
    <t>Thursday 10/09/2025</t>
  </si>
  <si>
    <t>Thursday 10/16/2025</t>
  </si>
  <si>
    <t>Thursday 10/23/2025</t>
  </si>
  <si>
    <t>Thursday 10/30/2025</t>
  </si>
  <si>
    <t>Thursday 11/06/2025</t>
  </si>
  <si>
    <t>Thursday 11/13/2025</t>
  </si>
  <si>
    <t>Thursday 11/20/2025</t>
  </si>
  <si>
    <t>Thursday 11/27/2025</t>
  </si>
  <si>
    <t>Thursday 12/04/2025</t>
  </si>
  <si>
    <t>serving team</t>
  </si>
  <si>
    <t>receiving team</t>
  </si>
  <si>
    <t>2 - 5</t>
  </si>
  <si>
    <t>6 - 3</t>
  </si>
  <si>
    <t>3 - 4</t>
  </si>
  <si>
    <t>5 - 4</t>
  </si>
  <si>
    <t>2 - 3</t>
  </si>
  <si>
    <t>5 - 6</t>
  </si>
  <si>
    <t>6 - 2</t>
  </si>
  <si>
    <t>3 - 5</t>
  </si>
  <si>
    <t>4 - 2</t>
  </si>
  <si>
    <t>4 - 6</t>
  </si>
  <si>
    <t>time, court, date</t>
  </si>
  <si>
    <t>gap weeks</t>
  </si>
  <si>
    <t>https://vball.nbjansen.com/thu2025fall.html</t>
  </si>
  <si>
    <t>1st set</t>
  </si>
  <si>
    <t>2nd set</t>
  </si>
  <si>
    <t>3rd set</t>
  </si>
  <si>
    <t>after 02.Oct.2025</t>
  </si>
  <si>
    <t>after 09.Oct.2025</t>
  </si>
  <si>
    <t>after 16.Oct.2025</t>
  </si>
  <si>
    <t>after 23.Oct.2025</t>
  </si>
  <si>
    <t>after 30.Oct.2025</t>
  </si>
  <si>
    <t>after 13.Nov.2025</t>
  </si>
  <si>
    <t>after 20.Nov.2025</t>
  </si>
  <si>
    <t>after 27.Nov.2025</t>
  </si>
  <si>
    <t xml:space="preserve">    This is a coed league where there can't be more than three males on either side during play.</t>
  </si>
  <si>
    <t>Use Middle School gym every Thursday unless notified by the league to use Elementary School gym</t>
  </si>
  <si>
    <t>Each team plays two 3-set matches each Thursday.</t>
  </si>
  <si>
    <t>Arrive 10 minutes before 6:30 match to set up nets (and adjust as close as possible to men's height).</t>
  </si>
  <si>
    <t xml:space="preserve">    If third set (game) doesn't start before 15 minutes at the end of session 3rd set will be to 15 pts. </t>
  </si>
  <si>
    <t>V3 date-   09.Oct.2025</t>
  </si>
  <si>
    <t>Off for School Conferences</t>
  </si>
  <si>
    <t>Thursday Coed Volleyball at KCMS</t>
  </si>
  <si>
    <t>Team 1 Name:</t>
  </si>
  <si>
    <t>2025 Thursday KCMS Volleyball Standings</t>
  </si>
  <si>
    <t>check this week</t>
  </si>
  <si>
    <t>02.Oct.2025</t>
  </si>
  <si>
    <t>09.Oct.2025</t>
  </si>
  <si>
    <t>16.Oct.2025</t>
  </si>
  <si>
    <t>23.Oct.2025</t>
  </si>
  <si>
    <t>30.Oct.2025</t>
  </si>
  <si>
    <t>13.Nov.2025</t>
  </si>
  <si>
    <t>20.Nov.2025</t>
  </si>
  <si>
    <t>27.Nov.2025</t>
  </si>
  <si>
    <t>Final Table after 11.Dec.2025</t>
  </si>
  <si>
    <t>after 04.Dec.2025</t>
  </si>
  <si>
    <t>11.Dec.2025</t>
  </si>
  <si>
    <t>UNSORTED (after Copy PasteValues to replace)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</si>
</sst>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F400]h:mm:ss\ AM/PM"/>
    <numFmt numFmtId="165" formatCode="000\ \ \ \ "/>
    <numFmt numFmtId="166" formatCode="0\ \ \ \ "/>
    <numFmt numFmtId="167" formatCode="[$-409]h:mm\ AM/PM;@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u/>
      <sz val="36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5" tint="0.3999755851924192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0" tint="-4.9989318521683403E-2"/>
      <name val="Arial"/>
      <family val="2"/>
    </font>
    <font>
      <b/>
      <u/>
      <sz val="10"/>
      <color theme="0" tint="-4.9989318521683403E-2"/>
      <name val="Arial"/>
      <family val="2"/>
    </font>
    <font>
      <sz val="10"/>
      <color theme="8" tint="0.39997558519241921"/>
      <name val="Arial"/>
      <family val="2"/>
    </font>
    <font>
      <sz val="10"/>
      <color theme="8" tint="0.59999389629810485"/>
      <name val="Arial"/>
      <family val="2"/>
    </font>
    <font>
      <b/>
      <sz val="10"/>
      <color rgb="FF666666"/>
      <name val="Arial"/>
      <family val="2"/>
    </font>
    <font>
      <sz val="10"/>
      <color rgb="FF666666"/>
      <name val="Arial"/>
      <family val="2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335">
    <xf numFmtId="0" fontId="0" fillId="0" borderId="0" xfId="0"/>
    <xf numFmtId="0" fontId="0" fillId="0" borderId="1" xfId="0" applyBorder="1"/>
    <xf numFmtId="0" fontId="25" fillId="0" borderId="1" xfId="0" applyFont="1" applyBorder="1"/>
    <xf numFmtId="0" fontId="0" fillId="2" borderId="1" xfId="0" applyFill="1" applyBorder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0" xfId="0" applyFill="1"/>
    <xf numFmtId="0" fontId="0" fillId="4" borderId="6" xfId="0" applyFill="1" applyBorder="1"/>
    <xf numFmtId="0" fontId="0" fillId="0" borderId="5" xfId="0" applyBorder="1"/>
    <xf numFmtId="0" fontId="0" fillId="5" borderId="1" xfId="0" applyFill="1" applyBorder="1"/>
    <xf numFmtId="0" fontId="20" fillId="2" borderId="10" xfId="0" applyFont="1" applyFill="1" applyBorder="1" applyAlignment="1">
      <alignment horizontal="center"/>
    </xf>
    <xf numFmtId="16" fontId="0" fillId="0" borderId="0" xfId="0" applyNumberFormat="1"/>
    <xf numFmtId="16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18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21" fillId="0" borderId="1" xfId="2" applyBorder="1" applyAlignment="1">
      <alignment vertical="center"/>
    </xf>
    <xf numFmtId="18" fontId="0" fillId="0" borderId="0" xfId="0" applyNumberFormat="1"/>
    <xf numFmtId="0" fontId="0" fillId="0" borderId="6" xfId="0" applyBorder="1"/>
    <xf numFmtId="18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20" fillId="2" borderId="1" xfId="0" applyFont="1" applyFill="1" applyBorder="1"/>
    <xf numFmtId="0" fontId="20" fillId="2" borderId="10" xfId="0" applyFont="1" applyFill="1" applyBorder="1"/>
    <xf numFmtId="0" fontId="20" fillId="2" borderId="11" xfId="0" applyFont="1" applyFill="1" applyBorder="1"/>
    <xf numFmtId="9" fontId="18" fillId="0" borderId="1" xfId="5" applyFont="1" applyBorder="1"/>
    <xf numFmtId="0" fontId="20" fillId="2" borderId="0" xfId="0" applyFont="1" applyFill="1"/>
    <xf numFmtId="14" fontId="20" fillId="2" borderId="0" xfId="0" applyNumberFormat="1" applyFont="1" applyFill="1" applyAlignment="1">
      <alignment vertical="center"/>
    </xf>
    <xf numFmtId="14" fontId="0" fillId="0" borderId="12" xfId="0" applyNumberFormat="1" applyBorder="1"/>
    <xf numFmtId="14" fontId="0" fillId="0" borderId="13" xfId="0" applyNumberFormat="1" applyBorder="1"/>
    <xf numFmtId="14" fontId="0" fillId="0" borderId="14" xfId="0" applyNumberFormat="1" applyBorder="1"/>
    <xf numFmtId="14" fontId="0" fillId="0" borderId="0" xfId="0" applyNumberFormat="1"/>
    <xf numFmtId="164" fontId="0" fillId="0" borderId="1" xfId="0" applyNumberFormat="1" applyBorder="1"/>
    <xf numFmtId="164" fontId="0" fillId="0" borderId="15" xfId="0" applyNumberFormat="1" applyBorder="1"/>
    <xf numFmtId="164" fontId="0" fillId="0" borderId="0" xfId="0" applyNumberFormat="1"/>
    <xf numFmtId="1" fontId="0" fillId="0" borderId="1" xfId="0" applyNumberFormat="1" applyBorder="1"/>
    <xf numFmtId="14" fontId="0" fillId="0" borderId="1" xfId="0" applyNumberFormat="1" applyBorder="1"/>
    <xf numFmtId="0" fontId="0" fillId="6" borderId="1" xfId="0" applyFill="1" applyBorder="1"/>
    <xf numFmtId="0" fontId="24" fillId="6" borderId="1" xfId="0" applyFont="1" applyFill="1" applyBorder="1"/>
    <xf numFmtId="0" fontId="25" fillId="6" borderId="1" xfId="0" applyFont="1" applyFill="1" applyBorder="1"/>
    <xf numFmtId="0" fontId="23" fillId="6" borderId="1" xfId="0" applyFont="1" applyFill="1" applyBorder="1"/>
    <xf numFmtId="0" fontId="27" fillId="6" borderId="1" xfId="0" applyFont="1" applyFill="1" applyBorder="1"/>
    <xf numFmtId="44" fontId="18" fillId="0" borderId="0" xfId="1" applyFont="1"/>
    <xf numFmtId="0" fontId="28" fillId="6" borderId="1" xfId="0" applyFont="1" applyFill="1" applyBorder="1"/>
    <xf numFmtId="0" fontId="0" fillId="0" borderId="0" xfId="0" applyAlignment="1">
      <alignment horizontal="center"/>
    </xf>
    <xf numFmtId="0" fontId="1" fillId="3" borderId="0" xfId="4" applyFill="1"/>
    <xf numFmtId="0" fontId="1" fillId="7" borderId="0" xfId="4" applyFill="1" applyAlignment="1">
      <alignment horizontal="center"/>
    </xf>
    <xf numFmtId="0" fontId="29" fillId="0" borderId="0" xfId="4" applyFont="1"/>
    <xf numFmtId="0" fontId="1" fillId="0" borderId="0" xfId="4"/>
    <xf numFmtId="0" fontId="4" fillId="7" borderId="0" xfId="4" applyFont="1" applyFill="1" applyAlignment="1">
      <alignment horizontal="center"/>
    </xf>
    <xf numFmtId="0" fontId="1" fillId="0" borderId="0" xfId="4" applyAlignment="1">
      <alignment horizontal="center" vertical="center" wrapText="1"/>
    </xf>
    <xf numFmtId="0" fontId="1" fillId="3" borderId="0" xfId="4" applyFill="1" applyAlignment="1">
      <alignment vertical="center"/>
    </xf>
    <xf numFmtId="0" fontId="1" fillId="7" borderId="0" xfId="4" applyFill="1" applyAlignment="1">
      <alignment horizontal="center" vertical="center"/>
    </xf>
    <xf numFmtId="0" fontId="30" fillId="0" borderId="0" xfId="4" applyFont="1" applyAlignment="1">
      <alignment vertical="center"/>
    </xf>
    <xf numFmtId="0" fontId="30" fillId="0" borderId="0" xfId="4" applyFont="1" applyAlignment="1">
      <alignment horizontal="center" vertical="center"/>
    </xf>
    <xf numFmtId="0" fontId="29" fillId="0" borderId="0" xfId="4" applyFont="1" applyAlignment="1">
      <alignment vertical="center"/>
    </xf>
    <xf numFmtId="0" fontId="1" fillId="0" borderId="0" xfId="4" applyAlignment="1">
      <alignment vertical="center"/>
    </xf>
    <xf numFmtId="0" fontId="31" fillId="0" borderId="0" xfId="4" applyFont="1"/>
    <xf numFmtId="16" fontId="8" fillId="7" borderId="10" xfId="4" applyNumberFormat="1" applyFont="1" applyFill="1" applyBorder="1" applyAlignment="1">
      <alignment horizontal="center" vertical="center"/>
    </xf>
    <xf numFmtId="49" fontId="9" fillId="7" borderId="16" xfId="4" quotePrefix="1" applyNumberFormat="1" applyFont="1" applyFill="1" applyBorder="1" applyAlignment="1">
      <alignment horizontal="center" vertical="center"/>
    </xf>
    <xf numFmtId="49" fontId="9" fillId="7" borderId="17" xfId="4" quotePrefix="1" applyNumberFormat="1" applyFont="1" applyFill="1" applyBorder="1" applyAlignment="1">
      <alignment horizontal="center" vertical="center"/>
    </xf>
    <xf numFmtId="0" fontId="32" fillId="0" borderId="0" xfId="4" applyFont="1"/>
    <xf numFmtId="49" fontId="9" fillId="7" borderId="18" xfId="4" quotePrefix="1" applyNumberFormat="1" applyFont="1" applyFill="1" applyBorder="1" applyAlignment="1">
      <alignment horizontal="center" vertical="center"/>
    </xf>
    <xf numFmtId="16" fontId="3" fillId="7" borderId="10" xfId="4" applyNumberFormat="1" applyFont="1" applyFill="1" applyBorder="1" applyAlignment="1">
      <alignment horizontal="center" vertical="center"/>
    </xf>
    <xf numFmtId="49" fontId="10" fillId="7" borderId="19" xfId="4" applyNumberFormat="1" applyFont="1" applyFill="1" applyBorder="1" applyAlignment="1">
      <alignment horizontal="center" vertical="center"/>
    </xf>
    <xf numFmtId="49" fontId="10" fillId="7" borderId="20" xfId="4" applyNumberFormat="1" applyFont="1" applyFill="1" applyBorder="1" applyAlignment="1">
      <alignment horizontal="center" vertical="center"/>
    </xf>
    <xf numFmtId="49" fontId="10" fillId="7" borderId="21" xfId="4" applyNumberFormat="1" applyFont="1" applyFill="1" applyBorder="1" applyAlignment="1">
      <alignment horizontal="center" vertical="center"/>
    </xf>
    <xf numFmtId="0" fontId="33" fillId="0" borderId="22" xfId="4" applyFont="1" applyBorder="1"/>
    <xf numFmtId="0" fontId="3" fillId="7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" fillId="7" borderId="0" xfId="4" applyFont="1" applyFill="1" applyAlignment="1">
      <alignment horizontal="center"/>
    </xf>
    <xf numFmtId="0" fontId="34" fillId="0" borderId="0" xfId="4" applyFont="1"/>
    <xf numFmtId="14" fontId="1" fillId="7" borderId="0" xfId="4" applyNumberFormat="1" applyFill="1" applyAlignment="1">
      <alignment horizontal="right"/>
    </xf>
    <xf numFmtId="14" fontId="1" fillId="7" borderId="0" xfId="4" applyNumberFormat="1" applyFill="1" applyAlignment="1">
      <alignment horizontal="center"/>
    </xf>
    <xf numFmtId="0" fontId="11" fillId="0" borderId="0" xfId="4" applyFont="1" applyAlignment="1">
      <alignment horizontal="center" wrapText="1"/>
    </xf>
    <xf numFmtId="0" fontId="12" fillId="3" borderId="0" xfId="4" applyFont="1" applyFill="1" applyAlignment="1">
      <alignment horizontal="left"/>
    </xf>
    <xf numFmtId="0" fontId="12" fillId="3" borderId="0" xfId="4" applyFont="1" applyFill="1" applyAlignment="1">
      <alignment horizontal="left" vertical="center"/>
    </xf>
    <xf numFmtId="0" fontId="1" fillId="0" borderId="0" xfId="4" applyAlignment="1">
      <alignment horizontal="center"/>
    </xf>
    <xf numFmtId="0" fontId="1" fillId="0" borderId="0" xfId="4" applyAlignment="1">
      <alignment horizontal="left" vertical="center"/>
    </xf>
    <xf numFmtId="0" fontId="30" fillId="7" borderId="0" xfId="4" applyFont="1" applyFill="1" applyAlignment="1">
      <alignment horizontal="center"/>
    </xf>
    <xf numFmtId="0" fontId="30" fillId="0" borderId="0" xfId="4" applyFont="1"/>
    <xf numFmtId="0" fontId="30" fillId="0" borderId="0" xfId="4" applyFont="1" applyAlignment="1">
      <alignment horizontal="center" vertical="center" wrapText="1"/>
    </xf>
    <xf numFmtId="0" fontId="30" fillId="0" borderId="0" xfId="4" applyFont="1" applyAlignment="1">
      <alignment horizontal="left"/>
    </xf>
    <xf numFmtId="0" fontId="30" fillId="0" borderId="0" xfId="4" applyFont="1" applyAlignment="1">
      <alignment horizontal="center"/>
    </xf>
    <xf numFmtId="0" fontId="30" fillId="7" borderId="0" xfId="4" applyFont="1" applyFill="1" applyAlignment="1">
      <alignment horizontal="center" vertical="center"/>
    </xf>
    <xf numFmtId="0" fontId="30" fillId="3" borderId="0" xfId="4" applyFont="1" applyFill="1" applyAlignment="1">
      <alignment horizontal="center"/>
    </xf>
    <xf numFmtId="0" fontId="35" fillId="3" borderId="0" xfId="4" applyFont="1" applyFill="1" applyAlignment="1">
      <alignment horizontal="center"/>
    </xf>
    <xf numFmtId="0" fontId="35" fillId="3" borderId="0" xfId="4" applyFont="1" applyFill="1"/>
    <xf numFmtId="0" fontId="30" fillId="3" borderId="0" xfId="4" applyFont="1" applyFill="1" applyAlignment="1">
      <alignment horizontal="center" vertical="center"/>
    </xf>
    <xf numFmtId="0" fontId="36" fillId="0" borderId="0" xfId="4" applyFont="1" applyAlignment="1">
      <alignment horizontal="center" wrapText="1"/>
    </xf>
    <xf numFmtId="0" fontId="37" fillId="3" borderId="0" xfId="4" applyFont="1" applyFill="1" applyAlignment="1">
      <alignment horizontal="center"/>
    </xf>
    <xf numFmtId="0" fontId="37" fillId="3" borderId="0" xfId="4" applyFont="1" applyFill="1"/>
    <xf numFmtId="0" fontId="37" fillId="3" borderId="0" xfId="4" applyFont="1" applyFill="1" applyAlignment="1">
      <alignment horizontal="center" vertical="center"/>
    </xf>
    <xf numFmtId="0" fontId="37" fillId="3" borderId="0" xfId="4" applyFont="1" applyFill="1" applyAlignment="1">
      <alignment vertical="center"/>
    </xf>
    <xf numFmtId="0" fontId="37" fillId="0" borderId="0" xfId="4" applyFont="1" applyAlignment="1">
      <alignment horizontal="center" vertical="center"/>
    </xf>
    <xf numFmtId="0" fontId="37" fillId="0" borderId="0" xfId="4" applyFont="1" applyAlignment="1">
      <alignment vertical="center"/>
    </xf>
    <xf numFmtId="0" fontId="38" fillId="3" borderId="0" xfId="4" applyFont="1" applyFill="1" applyAlignment="1">
      <alignment horizontal="center"/>
    </xf>
    <xf numFmtId="0" fontId="38" fillId="3" borderId="0" xfId="4" applyFont="1" applyFill="1"/>
    <xf numFmtId="49" fontId="9" fillId="7" borderId="23" xfId="4" applyNumberFormat="1" applyFont="1" applyFill="1" applyBorder="1" applyAlignment="1">
      <alignment horizontal="center" vertical="center"/>
    </xf>
    <xf numFmtId="20" fontId="5" fillId="7" borderId="24" xfId="4" applyNumberFormat="1" applyFont="1" applyFill="1" applyBorder="1" applyAlignment="1">
      <alignment horizontal="center" vertical="center"/>
    </xf>
    <xf numFmtId="0" fontId="34" fillId="0" borderId="25" xfId="4" applyFont="1" applyBorder="1"/>
    <xf numFmtId="18" fontId="5" fillId="7" borderId="24" xfId="4" applyNumberFormat="1" applyFont="1" applyFill="1" applyBorder="1" applyAlignment="1">
      <alignment horizontal="center" vertical="center"/>
    </xf>
    <xf numFmtId="49" fontId="9" fillId="3" borderId="19" xfId="4" quotePrefix="1" applyNumberFormat="1" applyFont="1" applyFill="1" applyBorder="1" applyAlignment="1">
      <alignment horizontal="center" vertical="center"/>
    </xf>
    <xf numFmtId="49" fontId="9" fillId="3" borderId="21" xfId="4" quotePrefix="1" applyNumberFormat="1" applyFont="1" applyFill="1" applyBorder="1" applyAlignment="1">
      <alignment horizontal="center" vertical="center"/>
    </xf>
    <xf numFmtId="0" fontId="1" fillId="8" borderId="0" xfId="4" applyFill="1"/>
    <xf numFmtId="165" fontId="1" fillId="8" borderId="0" xfId="4" applyNumberFormat="1" applyFill="1"/>
    <xf numFmtId="0" fontId="14" fillId="8" borderId="0" xfId="4" applyFont="1" applyFill="1"/>
    <xf numFmtId="0" fontId="14" fillId="8" borderId="0" xfId="4" applyFont="1" applyFill="1" applyAlignment="1">
      <alignment horizontal="center"/>
    </xf>
    <xf numFmtId="165" fontId="14" fillId="8" borderId="0" xfId="4" applyNumberFormat="1" applyFont="1" applyFill="1" applyAlignment="1">
      <alignment horizontal="center"/>
    </xf>
    <xf numFmtId="0" fontId="1" fillId="0" borderId="0" xfId="4" applyAlignment="1">
      <alignment horizontal="right"/>
    </xf>
    <xf numFmtId="0" fontId="12" fillId="8" borderId="0" xfId="4" applyFont="1" applyFill="1"/>
    <xf numFmtId="0" fontId="12" fillId="8" borderId="0" xfId="4" applyFont="1" applyFill="1" applyAlignment="1">
      <alignment horizontal="center"/>
    </xf>
    <xf numFmtId="165" fontId="12" fillId="8" borderId="0" xfId="4" applyNumberFormat="1" applyFont="1" applyFill="1"/>
    <xf numFmtId="166" fontId="39" fillId="8" borderId="0" xfId="4" applyNumberFormat="1" applyFont="1" applyFill="1"/>
    <xf numFmtId="166" fontId="12" fillId="8" borderId="0" xfId="4" applyNumberFormat="1" applyFont="1" applyFill="1" applyAlignment="1">
      <alignment horizontal="right"/>
    </xf>
    <xf numFmtId="166" fontId="40" fillId="8" borderId="0" xfId="4" applyNumberFormat="1" applyFont="1" applyFill="1"/>
    <xf numFmtId="165" fontId="1" fillId="0" borderId="0" xfId="4" applyNumberFormat="1"/>
    <xf numFmtId="165" fontId="1" fillId="0" borderId="0" xfId="4" applyNumberFormat="1" applyAlignment="1">
      <alignment vertical="center"/>
    </xf>
    <xf numFmtId="0" fontId="15" fillId="8" borderId="0" xfId="4" applyFont="1" applyFill="1" applyAlignment="1">
      <alignment vertical="center"/>
    </xf>
    <xf numFmtId="0" fontId="3" fillId="8" borderId="10" xfId="4" applyFont="1" applyFill="1" applyBorder="1" applyAlignment="1">
      <alignment horizontal="right" vertical="center"/>
    </xf>
    <xf numFmtId="0" fontId="3" fillId="8" borderId="25" xfId="4" applyFont="1" applyFill="1" applyBorder="1" applyAlignment="1">
      <alignment horizontal="center" vertical="center"/>
    </xf>
    <xf numFmtId="0" fontId="3" fillId="8" borderId="11" xfId="4" applyFont="1" applyFill="1" applyBorder="1" applyAlignment="1">
      <alignment horizontal="left" vertical="center"/>
    </xf>
    <xf numFmtId="0" fontId="1" fillId="8" borderId="0" xfId="4" applyFill="1" applyAlignment="1">
      <alignment vertical="center"/>
    </xf>
    <xf numFmtId="0" fontId="0" fillId="0" borderId="15" xfId="0" applyBorder="1"/>
    <xf numFmtId="164" fontId="20" fillId="2" borderId="1" xfId="0" applyNumberFormat="1" applyFont="1" applyFill="1" applyBorder="1"/>
    <xf numFmtId="14" fontId="20" fillId="2" borderId="1" xfId="0" applyNumberFormat="1" applyFont="1" applyFill="1" applyBorder="1"/>
    <xf numFmtId="0" fontId="28" fillId="0" borderId="1" xfId="0" applyFont="1" applyBorder="1"/>
    <xf numFmtId="1" fontId="28" fillId="0" borderId="1" xfId="0" applyNumberFormat="1" applyFont="1" applyBorder="1"/>
    <xf numFmtId="0" fontId="28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14" fontId="0" fillId="0" borderId="28" xfId="0" applyNumberFormat="1" applyBorder="1"/>
    <xf numFmtId="164" fontId="0" fillId="0" borderId="28" xfId="0" applyNumberFormat="1" applyBorder="1"/>
    <xf numFmtId="0" fontId="0" fillId="0" borderId="7" xfId="0" applyBorder="1"/>
    <xf numFmtId="14" fontId="0" fillId="0" borderId="29" xfId="0" applyNumberFormat="1" applyBorder="1"/>
    <xf numFmtId="164" fontId="0" fillId="0" borderId="29" xfId="0" applyNumberFormat="1" applyBorder="1"/>
    <xf numFmtId="0" fontId="12" fillId="7" borderId="0" xfId="4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0" fillId="2" borderId="1" xfId="0" applyFont="1" applyFill="1" applyBorder="1" applyAlignment="1">
      <alignment horizontal="center"/>
    </xf>
    <xf numFmtId="49" fontId="16" fillId="9" borderId="16" xfId="4" quotePrefix="1" applyNumberFormat="1" applyFont="1" applyFill="1" applyBorder="1" applyAlignment="1">
      <alignment horizontal="left" vertical="center"/>
    </xf>
    <xf numFmtId="49" fontId="9" fillId="9" borderId="10" xfId="4" quotePrefix="1" applyNumberFormat="1" applyFont="1" applyFill="1" applyBorder="1" applyAlignment="1">
      <alignment horizontal="center" vertical="center"/>
    </xf>
    <xf numFmtId="0" fontId="34" fillId="9" borderId="25" xfId="4" applyFont="1" applyFill="1" applyBorder="1"/>
    <xf numFmtId="49" fontId="9" fillId="9" borderId="11" xfId="4" quotePrefix="1" applyNumberFormat="1" applyFont="1" applyFill="1" applyBorder="1" applyAlignment="1">
      <alignment horizontal="center" vertical="center"/>
    </xf>
    <xf numFmtId="49" fontId="16" fillId="9" borderId="17" xfId="4" quotePrefix="1" applyNumberFormat="1" applyFont="1" applyFill="1" applyBorder="1" applyAlignment="1">
      <alignment horizontal="left" vertical="center"/>
    </xf>
    <xf numFmtId="49" fontId="9" fillId="9" borderId="16" xfId="4" quotePrefix="1" applyNumberFormat="1" applyFont="1" applyFill="1" applyBorder="1" applyAlignment="1">
      <alignment horizontal="center" vertical="center"/>
    </xf>
    <xf numFmtId="49" fontId="9" fillId="9" borderId="17" xfId="4" quotePrefix="1" applyNumberFormat="1" applyFont="1" applyFill="1" applyBorder="1" applyAlignment="1">
      <alignment horizontal="center" vertical="center"/>
    </xf>
    <xf numFmtId="49" fontId="16" fillId="9" borderId="26" xfId="4" quotePrefix="1" applyNumberFormat="1" applyFont="1" applyFill="1" applyBorder="1" applyAlignment="1">
      <alignment horizontal="left" vertical="center"/>
    </xf>
    <xf numFmtId="49" fontId="9" fillId="9" borderId="30" xfId="4" quotePrefix="1" applyNumberFormat="1" applyFont="1" applyFill="1" applyBorder="1" applyAlignment="1">
      <alignment horizontal="center" vertical="center"/>
    </xf>
    <xf numFmtId="49" fontId="9" fillId="9" borderId="31" xfId="4" quotePrefix="1" applyNumberFormat="1" applyFont="1" applyFill="1" applyBorder="1" applyAlignment="1">
      <alignment horizontal="center" vertical="center"/>
    </xf>
    <xf numFmtId="49" fontId="16" fillId="9" borderId="32" xfId="4" quotePrefix="1" applyNumberFormat="1" applyFont="1" applyFill="1" applyBorder="1" applyAlignment="1">
      <alignment horizontal="left" vertical="center"/>
    </xf>
    <xf numFmtId="0" fontId="34" fillId="9" borderId="8" xfId="4" applyFont="1" applyFill="1" applyBorder="1"/>
    <xf numFmtId="49" fontId="9" fillId="9" borderId="33" xfId="4" quotePrefix="1" applyNumberFormat="1" applyFont="1" applyFill="1" applyBorder="1" applyAlignment="1">
      <alignment horizontal="center" vertical="center"/>
    </xf>
    <xf numFmtId="49" fontId="9" fillId="9" borderId="32" xfId="4" quotePrefix="1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0" fillId="2" borderId="34" xfId="0" applyFont="1" applyFill="1" applyBorder="1"/>
    <xf numFmtId="0" fontId="23" fillId="0" borderId="5" xfId="0" applyFont="1" applyBorder="1" applyAlignment="1">
      <alignment horizontal="center"/>
    </xf>
    <xf numFmtId="0" fontId="23" fillId="10" borderId="35" xfId="0" applyFont="1" applyFill="1" applyBorder="1"/>
    <xf numFmtId="0" fontId="23" fillId="11" borderId="35" xfId="0" applyFont="1" applyFill="1" applyBorder="1"/>
    <xf numFmtId="0" fontId="23" fillId="12" borderId="35" xfId="0" applyFont="1" applyFill="1" applyBorder="1"/>
    <xf numFmtId="0" fontId="23" fillId="0" borderId="6" xfId="0" applyFont="1" applyBorder="1"/>
    <xf numFmtId="0" fontId="23" fillId="13" borderId="35" xfId="0" applyFont="1" applyFill="1" applyBorder="1"/>
    <xf numFmtId="0" fontId="23" fillId="0" borderId="7" xfId="0" applyFont="1" applyBorder="1" applyAlignment="1">
      <alignment horizontal="center"/>
    </xf>
    <xf numFmtId="0" fontId="23" fillId="14" borderId="36" xfId="0" applyFont="1" applyFill="1" applyBorder="1"/>
    <xf numFmtId="0" fontId="1" fillId="0" borderId="0" xfId="4" applyAlignment="1">
      <alignment horizontal="left"/>
    </xf>
    <xf numFmtId="0" fontId="1" fillId="8" borderId="0" xfId="4" applyFill="1" applyAlignment="1">
      <alignment horizontal="center"/>
    </xf>
    <xf numFmtId="0" fontId="17" fillId="8" borderId="0" xfId="4" quotePrefix="1" applyFont="1" applyFill="1"/>
    <xf numFmtId="0" fontId="17" fillId="8" borderId="0" xfId="4" applyFont="1" applyFill="1" applyAlignment="1">
      <alignment horizontal="center"/>
    </xf>
    <xf numFmtId="0" fontId="0" fillId="13" borderId="1" xfId="0" applyFill="1" applyBorder="1"/>
    <xf numFmtId="0" fontId="1" fillId="8" borderId="37" xfId="4" applyFill="1" applyBorder="1" applyAlignment="1">
      <alignment horizontal="center"/>
    </xf>
    <xf numFmtId="0" fontId="1" fillId="8" borderId="38" xfId="4" applyFill="1" applyBorder="1" applyAlignment="1">
      <alignment horizontal="center"/>
    </xf>
    <xf numFmtId="0" fontId="1" fillId="8" borderId="39" xfId="4" applyFill="1" applyBorder="1" applyAlignment="1">
      <alignment horizontal="center"/>
    </xf>
    <xf numFmtId="0" fontId="1" fillId="8" borderId="40" xfId="4" applyFill="1" applyBorder="1" applyAlignment="1">
      <alignment horizontal="center"/>
    </xf>
    <xf numFmtId="0" fontId="1" fillId="8" borderId="41" xfId="4" applyFill="1" applyBorder="1" applyAlignment="1">
      <alignment horizontal="center"/>
    </xf>
    <xf numFmtId="0" fontId="1" fillId="8" borderId="42" xfId="4" applyFill="1" applyBorder="1" applyAlignment="1">
      <alignment horizontal="right"/>
    </xf>
    <xf numFmtId="0" fontId="1" fillId="8" borderId="43" xfId="4" applyFill="1" applyBorder="1" applyAlignment="1">
      <alignment horizontal="right"/>
    </xf>
    <xf numFmtId="0" fontId="1" fillId="8" borderId="44" xfId="4" applyFill="1" applyBorder="1" applyAlignment="1">
      <alignment horizontal="right"/>
    </xf>
    <xf numFmtId="0" fontId="1" fillId="8" borderId="0" xfId="4" applyFill="1" applyAlignment="1">
      <alignment horizontal="right"/>
    </xf>
    <xf numFmtId="0" fontId="1" fillId="8" borderId="38" xfId="4" applyFill="1" applyBorder="1" applyAlignment="1">
      <alignment horizontal="left"/>
    </xf>
    <xf numFmtId="0" fontId="1" fillId="8" borderId="39" xfId="4" applyFill="1" applyBorder="1" applyAlignment="1">
      <alignment horizontal="left"/>
    </xf>
    <xf numFmtId="0" fontId="1" fillId="8" borderId="41" xfId="4" applyFill="1" applyBorder="1" applyAlignment="1">
      <alignment horizontal="left"/>
    </xf>
    <xf numFmtId="0" fontId="1" fillId="8" borderId="0" xfId="4" applyFill="1" applyAlignment="1">
      <alignment horizontal="left"/>
    </xf>
    <xf numFmtId="0" fontId="1" fillId="8" borderId="37" xfId="4" applyFill="1" applyBorder="1" applyAlignment="1">
      <alignment horizontal="left"/>
    </xf>
    <xf numFmtId="0" fontId="1" fillId="8" borderId="40" xfId="4" applyFill="1" applyBorder="1" applyAlignment="1">
      <alignment horizontal="left"/>
    </xf>
    <xf numFmtId="49" fontId="16" fillId="9" borderId="19" xfId="4" quotePrefix="1" applyNumberFormat="1" applyFont="1" applyFill="1" applyBorder="1" applyAlignment="1">
      <alignment horizontal="left" vertical="center"/>
    </xf>
    <xf numFmtId="49" fontId="9" fillId="9" borderId="44" xfId="4" quotePrefix="1" applyNumberFormat="1" applyFont="1" applyFill="1" applyBorder="1" applyAlignment="1">
      <alignment horizontal="center" vertical="center"/>
    </xf>
    <xf numFmtId="0" fontId="34" fillId="9" borderId="40" xfId="4" applyFont="1" applyFill="1" applyBorder="1"/>
    <xf numFmtId="49" fontId="9" fillId="9" borderId="41" xfId="4" quotePrefix="1" applyNumberFormat="1" applyFont="1" applyFill="1" applyBorder="1" applyAlignment="1">
      <alignment horizontal="center" vertical="center"/>
    </xf>
    <xf numFmtId="49" fontId="16" fillId="9" borderId="21" xfId="4" quotePrefix="1" applyNumberFormat="1" applyFont="1" applyFill="1" applyBorder="1" applyAlignment="1">
      <alignment horizontal="left" vertical="center"/>
    </xf>
    <xf numFmtId="49" fontId="9" fillId="9" borderId="19" xfId="4" quotePrefix="1" applyNumberFormat="1" applyFont="1" applyFill="1" applyBorder="1" applyAlignment="1">
      <alignment horizontal="center" vertical="center"/>
    </xf>
    <xf numFmtId="49" fontId="9" fillId="9" borderId="21" xfId="4" quotePrefix="1" applyNumberFormat="1" applyFont="1" applyFill="1" applyBorder="1" applyAlignment="1">
      <alignment horizontal="center" vertical="center"/>
    </xf>
    <xf numFmtId="49" fontId="9" fillId="7" borderId="26" xfId="4" quotePrefix="1" applyNumberFormat="1" applyFont="1" applyFill="1" applyBorder="1" applyAlignment="1">
      <alignment horizontal="center" vertical="center"/>
    </xf>
    <xf numFmtId="49" fontId="9" fillId="7" borderId="27" xfId="4" quotePrefix="1" applyNumberFormat="1" applyFont="1" applyFill="1" applyBorder="1" applyAlignment="1">
      <alignment horizontal="center" vertical="center"/>
    </xf>
    <xf numFmtId="0" fontId="34" fillId="0" borderId="45" xfId="4" applyFont="1" applyBorder="1"/>
    <xf numFmtId="0" fontId="23" fillId="3" borderId="3" xfId="0" applyFont="1" applyFill="1" applyBorder="1"/>
    <xf numFmtId="164" fontId="23" fillId="3" borderId="3" xfId="0" applyNumberFormat="1" applyFont="1" applyFill="1" applyBorder="1"/>
    <xf numFmtId="0" fontId="20" fillId="15" borderId="39" xfId="0" applyFont="1" applyFill="1" applyBorder="1"/>
    <xf numFmtId="164" fontId="20" fillId="15" borderId="46" xfId="0" applyNumberFormat="1" applyFont="1" applyFill="1" applyBorder="1"/>
    <xf numFmtId="0" fontId="19" fillId="15" borderId="46" xfId="0" applyFont="1" applyFill="1" applyBorder="1"/>
    <xf numFmtId="0" fontId="19" fillId="15" borderId="43" xfId="0" applyFont="1" applyFill="1" applyBorder="1"/>
    <xf numFmtId="0" fontId="41" fillId="0" borderId="47" xfId="0" applyFont="1" applyBorder="1" applyAlignment="1">
      <alignment horizontal="left" vertical="center" indent="2"/>
    </xf>
    <xf numFmtId="167" fontId="41" fillId="0" borderId="28" xfId="0" applyNumberFormat="1" applyFont="1" applyBorder="1" applyAlignment="1">
      <alignment horizontal="left" vertical="center" indent="2"/>
    </xf>
    <xf numFmtId="0" fontId="41" fillId="16" borderId="28" xfId="0" applyFont="1" applyFill="1" applyBorder="1" applyAlignment="1">
      <alignment horizontal="center" vertical="center"/>
    </xf>
    <xf numFmtId="0" fontId="20" fillId="15" borderId="48" xfId="0" applyFont="1" applyFill="1" applyBorder="1"/>
    <xf numFmtId="0" fontId="41" fillId="0" borderId="49" xfId="0" applyFont="1" applyBorder="1" applyAlignment="1">
      <alignment horizontal="left" vertical="center" indent="2"/>
    </xf>
    <xf numFmtId="167" fontId="41" fillId="0" borderId="1" xfId="0" applyNumberFormat="1" applyFont="1" applyBorder="1" applyAlignment="1">
      <alignment horizontal="left" vertical="center" indent="2"/>
    </xf>
    <xf numFmtId="0" fontId="41" fillId="16" borderId="1" xfId="0" applyFont="1" applyFill="1" applyBorder="1" applyAlignment="1">
      <alignment horizontal="center" vertical="center"/>
    </xf>
    <xf numFmtId="0" fontId="20" fillId="15" borderId="1" xfId="0" applyFont="1" applyFill="1" applyBorder="1"/>
    <xf numFmtId="0" fontId="41" fillId="0" borderId="50" xfId="0" applyFont="1" applyBorder="1" applyAlignment="1">
      <alignment horizontal="left" vertical="center" indent="2"/>
    </xf>
    <xf numFmtId="167" fontId="41" fillId="0" borderId="29" xfId="0" applyNumberFormat="1" applyFont="1" applyBorder="1" applyAlignment="1">
      <alignment horizontal="left" vertical="center" indent="2"/>
    </xf>
    <xf numFmtId="0" fontId="41" fillId="16" borderId="29" xfId="0" applyFont="1" applyFill="1" applyBorder="1" applyAlignment="1">
      <alignment horizontal="center" vertical="center"/>
    </xf>
    <xf numFmtId="0" fontId="23" fillId="3" borderId="0" xfId="0" applyFont="1" applyFill="1"/>
    <xf numFmtId="164" fontId="23" fillId="3" borderId="0" xfId="0" applyNumberFormat="1" applyFont="1" applyFill="1"/>
    <xf numFmtId="0" fontId="23" fillId="3" borderId="8" xfId="0" applyFont="1" applyFill="1" applyBorder="1"/>
    <xf numFmtId="164" fontId="23" fillId="3" borderId="8" xfId="0" applyNumberFormat="1" applyFont="1" applyFill="1" applyBorder="1"/>
    <xf numFmtId="0" fontId="0" fillId="8" borderId="4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15" borderId="1" xfId="0" applyFont="1" applyFill="1" applyBorder="1" applyAlignment="1">
      <alignment horizontal="center"/>
    </xf>
    <xf numFmtId="0" fontId="23" fillId="17" borderId="1" xfId="0" applyFont="1" applyFill="1" applyBorder="1" applyAlignment="1">
      <alignment horizontal="center"/>
    </xf>
    <xf numFmtId="0" fontId="42" fillId="0" borderId="3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49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3" fillId="3" borderId="50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/>
    </xf>
    <xf numFmtId="0" fontId="23" fillId="3" borderId="51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/>
    </xf>
    <xf numFmtId="0" fontId="23" fillId="3" borderId="55" xfId="0" applyFont="1" applyFill="1" applyBorder="1" applyAlignment="1">
      <alignment horizontal="center"/>
    </xf>
    <xf numFmtId="0" fontId="23" fillId="3" borderId="56" xfId="0" applyFont="1" applyFill="1" applyBorder="1" applyAlignment="1">
      <alignment horizontal="center"/>
    </xf>
    <xf numFmtId="20" fontId="23" fillId="3" borderId="57" xfId="0" applyNumberFormat="1" applyFont="1" applyFill="1" applyBorder="1" applyAlignment="1">
      <alignment horizontal="center"/>
    </xf>
    <xf numFmtId="0" fontId="23" fillId="3" borderId="58" xfId="0" applyFont="1" applyFill="1" applyBorder="1" applyAlignment="1">
      <alignment horizontal="center"/>
    </xf>
    <xf numFmtId="16" fontId="1" fillId="7" borderId="0" xfId="4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43" fillId="4" borderId="3" xfId="0" applyFont="1" applyFill="1" applyBorder="1"/>
    <xf numFmtId="0" fontId="23" fillId="22" borderId="35" xfId="0" applyFont="1" applyFill="1" applyBorder="1" applyAlignment="1">
      <alignment horizontal="center"/>
    </xf>
    <xf numFmtId="0" fontId="23" fillId="22" borderId="54" xfId="0" applyFont="1" applyFill="1" applyBorder="1" applyAlignment="1">
      <alignment horizontal="center"/>
    </xf>
    <xf numFmtId="0" fontId="23" fillId="22" borderId="1" xfId="0" applyFont="1" applyFill="1" applyBorder="1" applyAlignment="1">
      <alignment horizontal="center"/>
    </xf>
    <xf numFmtId="0" fontId="23" fillId="22" borderId="20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18" fontId="20" fillId="2" borderId="3" xfId="0" applyNumberFormat="1" applyFont="1" applyFill="1" applyBorder="1" applyAlignment="1">
      <alignment horizontal="center" vertical="center"/>
    </xf>
    <xf numFmtId="18" fontId="20" fillId="2" borderId="0" xfId="0" applyNumberFormat="1" applyFont="1" applyFill="1" applyAlignment="1">
      <alignment horizontal="center" vertical="center"/>
    </xf>
    <xf numFmtId="18" fontId="20" fillId="2" borderId="8" xfId="0" applyNumberFormat="1" applyFont="1" applyFill="1" applyBorder="1" applyAlignment="1">
      <alignment horizontal="center" vertical="center"/>
    </xf>
    <xf numFmtId="0" fontId="1" fillId="0" borderId="0" xfId="4" applyAlignment="1">
      <alignment horizontal="center" wrapText="1"/>
    </xf>
    <xf numFmtId="0" fontId="11" fillId="0" borderId="0" xfId="4" applyFont="1" applyAlignment="1">
      <alignment horizontal="center" wrapText="1"/>
    </xf>
    <xf numFmtId="0" fontId="8" fillId="7" borderId="0" xfId="4" applyFont="1" applyFill="1" applyAlignment="1">
      <alignment horizontal="center" vertical="center"/>
    </xf>
    <xf numFmtId="0" fontId="3" fillId="7" borderId="0" xfId="4" applyFont="1" applyFill="1" applyAlignment="1">
      <alignment horizontal="center"/>
    </xf>
    <xf numFmtId="20" fontId="35" fillId="3" borderId="0" xfId="4" applyNumberFormat="1" applyFont="1" applyFill="1" applyAlignment="1">
      <alignment horizontal="center"/>
    </xf>
    <xf numFmtId="0" fontId="35" fillId="3" borderId="0" xfId="4" applyFont="1" applyFill="1" applyAlignment="1">
      <alignment horizontal="center"/>
    </xf>
    <xf numFmtId="20" fontId="38" fillId="3" borderId="0" xfId="4" applyNumberFormat="1" applyFont="1" applyFill="1" applyAlignment="1">
      <alignment horizontal="center"/>
    </xf>
    <xf numFmtId="0" fontId="38" fillId="3" borderId="0" xfId="4" applyFont="1" applyFill="1" applyAlignment="1">
      <alignment horizontal="center"/>
    </xf>
    <xf numFmtId="49" fontId="16" fillId="7" borderId="64" xfId="4" quotePrefix="1" applyNumberFormat="1" applyFont="1" applyFill="1" applyBorder="1" applyAlignment="1">
      <alignment horizontal="center" vertical="center"/>
    </xf>
    <xf numFmtId="49" fontId="16" fillId="7" borderId="25" xfId="4" quotePrefix="1" applyNumberFormat="1" applyFont="1" applyFill="1" applyBorder="1" applyAlignment="1">
      <alignment horizontal="center" vertical="center"/>
    </xf>
    <xf numFmtId="49" fontId="16" fillId="7" borderId="65" xfId="4" quotePrefix="1" applyNumberFormat="1" applyFont="1" applyFill="1" applyBorder="1" applyAlignment="1">
      <alignment horizontal="center" vertical="center"/>
    </xf>
    <xf numFmtId="49" fontId="9" fillId="22" borderId="64" xfId="4" quotePrefix="1" applyNumberFormat="1" applyFont="1" applyFill="1" applyBorder="1" applyAlignment="1">
      <alignment horizontal="center" vertical="center"/>
    </xf>
    <xf numFmtId="49" fontId="9" fillId="22" borderId="25" xfId="4" quotePrefix="1" applyNumberFormat="1" applyFont="1" applyFill="1" applyBorder="1" applyAlignment="1">
      <alignment horizontal="center" vertical="center"/>
    </xf>
    <xf numFmtId="49" fontId="9" fillId="22" borderId="65" xfId="4" quotePrefix="1" applyNumberFormat="1" applyFont="1" applyFill="1" applyBorder="1" applyAlignment="1">
      <alignment horizontal="center" vertical="center"/>
    </xf>
    <xf numFmtId="0" fontId="2" fillId="7" borderId="0" xfId="4" applyFont="1" applyFill="1" applyAlignment="1">
      <alignment horizontal="center"/>
    </xf>
    <xf numFmtId="0" fontId="3" fillId="0" borderId="59" xfId="4" applyFont="1" applyBorder="1" applyAlignment="1">
      <alignment horizontal="center" vertical="center" wrapText="1"/>
    </xf>
    <xf numFmtId="0" fontId="3" fillId="0" borderId="60" xfId="4" applyFont="1" applyBorder="1" applyAlignment="1">
      <alignment horizontal="center" vertical="center" wrapText="1"/>
    </xf>
    <xf numFmtId="0" fontId="3" fillId="0" borderId="61" xfId="4" applyFont="1" applyBorder="1" applyAlignment="1">
      <alignment horizontal="center" vertical="center" wrapText="1"/>
    </xf>
    <xf numFmtId="0" fontId="6" fillId="18" borderId="59" xfId="4" applyFont="1" applyFill="1" applyBorder="1" applyAlignment="1">
      <alignment horizontal="center" vertical="center"/>
    </xf>
    <xf numFmtId="0" fontId="6" fillId="18" borderId="60" xfId="4" applyFont="1" applyFill="1" applyBorder="1" applyAlignment="1">
      <alignment horizontal="center" vertical="center"/>
    </xf>
    <xf numFmtId="0" fontId="6" fillId="18" borderId="61" xfId="4" applyFont="1" applyFill="1" applyBorder="1" applyAlignment="1">
      <alignment horizontal="center" vertical="center"/>
    </xf>
    <xf numFmtId="20" fontId="5" fillId="7" borderId="62" xfId="4" applyNumberFormat="1" applyFont="1" applyFill="1" applyBorder="1" applyAlignment="1">
      <alignment horizontal="center" vertical="center"/>
    </xf>
    <xf numFmtId="20" fontId="5" fillId="7" borderId="63" xfId="4" applyNumberFormat="1" applyFont="1" applyFill="1" applyBorder="1" applyAlignment="1">
      <alignment horizontal="center" vertical="center"/>
    </xf>
    <xf numFmtId="0" fontId="8" fillId="8" borderId="0" xfId="4" applyFont="1" applyFill="1" applyAlignment="1">
      <alignment horizontal="center"/>
    </xf>
    <xf numFmtId="0" fontId="13" fillId="8" borderId="0" xfId="4" applyFont="1" applyFill="1" applyAlignment="1">
      <alignment horizontal="center"/>
    </xf>
    <xf numFmtId="0" fontId="3" fillId="8" borderId="0" xfId="4" applyFont="1" applyFill="1" applyAlignment="1">
      <alignment horizontal="left" vertical="center"/>
    </xf>
    <xf numFmtId="0" fontId="15" fillId="8" borderId="0" xfId="4" applyFont="1" applyFill="1" applyAlignment="1">
      <alignment horizontal="center"/>
    </xf>
    <xf numFmtId="0" fontId="1" fillId="8" borderId="0" xfId="4" applyFill="1" applyAlignment="1">
      <alignment horizontal="center"/>
    </xf>
    <xf numFmtId="0" fontId="3" fillId="19" borderId="10" xfId="4" applyFont="1" applyFill="1" applyBorder="1" applyAlignment="1">
      <alignment horizontal="center" vertical="center"/>
    </xf>
    <xf numFmtId="0" fontId="3" fillId="19" borderId="25" xfId="4" applyFont="1" applyFill="1" applyBorder="1" applyAlignment="1">
      <alignment horizontal="center" vertical="center"/>
    </xf>
    <xf numFmtId="0" fontId="3" fillId="19" borderId="11" xfId="4" applyFont="1" applyFill="1" applyBorder="1" applyAlignment="1">
      <alignment horizontal="center" vertical="center"/>
    </xf>
    <xf numFmtId="0" fontId="3" fillId="19" borderId="0" xfId="4" applyFont="1" applyFill="1" applyAlignment="1">
      <alignment horizontal="center" vertical="center"/>
    </xf>
    <xf numFmtId="0" fontId="1" fillId="8" borderId="37" xfId="4" applyFill="1" applyBorder="1" applyAlignment="1">
      <alignment horizontal="center"/>
    </xf>
    <xf numFmtId="0" fontId="1" fillId="8" borderId="38" xfId="4" applyFill="1" applyBorder="1" applyAlignment="1">
      <alignment horizontal="center"/>
    </xf>
    <xf numFmtId="0" fontId="1" fillId="8" borderId="42" xfId="4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46" xfId="0" applyNumberForma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15" xfId="0" applyFill="1" applyBorder="1" applyAlignment="1">
      <alignment horizontal="center"/>
    </xf>
    <xf numFmtId="0" fontId="0" fillId="20" borderId="46" xfId="0" applyFill="1" applyBorder="1" applyAlignment="1">
      <alignment horizontal="center"/>
    </xf>
    <xf numFmtId="0" fontId="0" fillId="20" borderId="2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21" borderId="25" xfId="0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16" fontId="23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/>
    </xf>
    <xf numFmtId="0" fontId="0" fillId="3" borderId="25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40" xfId="0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20" fontId="7" fillId="7" borderId="26" xfId="4" applyNumberFormat="1" applyFont="1" applyFill="1" applyBorder="1" applyAlignment="1">
      <alignment horizontal="center"/>
    </xf>
    <xf numFmtId="20" fontId="7" fillId="7" borderId="27" xfId="4" applyNumberFormat="1" applyFont="1" applyFill="1" applyBorder="1" applyAlignment="1">
      <alignment horizontal="center"/>
    </xf>
    <xf numFmtId="20" fontId="7" fillId="7" borderId="25" xfId="4" applyNumberFormat="1" applyFont="1" applyFill="1" applyBorder="1" applyAlignment="1">
      <alignment horizontal="center"/>
    </xf>
  </cellXfs>
  <cellStyles count="6">
    <cellStyle name="Currency" xfId="1" builtinId="4"/>
    <cellStyle name="Hyperlink" xfId="2" builtinId="8"/>
    <cellStyle name="Hyperlink 2" xfId="3" xr:uid="{08F5B652-D575-4CE9-863C-9F378CDD0F9B}"/>
    <cellStyle name="Normal" xfId="0" builtinId="0"/>
    <cellStyle name="Normal 2" xfId="4" xr:uid="{B0D8F26D-C37C-4B28-B6A2-47456931AF8E}"/>
    <cellStyle name="Percent" xfId="5" builtinId="5"/>
  </cellStyles>
  <dxfs count="58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numFmt numFmtId="164" formatCode="[$-F400]h:mm:ss\ AM/PM"/>
      <alignment horizontal="left" vertical="center" textRotation="0" wrapText="0" indent="2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alignment horizontal="left" vertical="center" textRotation="0" wrapText="0" indent="2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143933</xdr:colOff>
      <xdr:row>12</xdr:row>
      <xdr:rowOff>42333</xdr:rowOff>
    </xdr:from>
    <xdr:to>
      <xdr:col>9</xdr:col>
      <xdr:colOff>702733</xdr:colOff>
      <xdr:row>12</xdr:row>
      <xdr:rowOff>270932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D490F2-1345-6799-F18A-4D1FA18F6239}"/>
            </a:ext>
          </a:extLst>
        </xdr:cNvPr>
        <xdr:cNvSpPr txBox="1"/>
      </xdr:nvSpPr>
      <xdr:spPr>
        <a:xfrm>
          <a:off x="931333" y="3530600"/>
          <a:ext cx="5054600" cy="228599"/>
        </a:xfrm>
        <a:prstGeom prst="rect">
          <a:avLst/>
        </a:prstGeom>
        <a:solidFill>
          <a:srgbClr val="FFFF00">
            <a:alpha val="88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/>
            <a:t>Thanksgiving</a:t>
          </a:r>
          <a:r>
            <a:rPr lang="en-US" sz="1600" baseline="0"/>
            <a:t> games will be rescheduled at a later date</a:t>
          </a:r>
          <a:endParaRPr lang="en-US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69fe0b596b38ce2/Documents/Wed2023-24VballScheduleV2nb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ilability"/>
      <sheetName val="Results"/>
      <sheetName val="Schedule8"/>
      <sheetName val="12hr shifts"/>
      <sheetName val="Captain's Phone Numbers"/>
    </sheetNames>
    <sheetDataSet>
      <sheetData sheetId="0"/>
      <sheetData sheetId="1"/>
      <sheetData sheetId="2">
        <row r="3">
          <cell r="Q3">
            <v>3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EECDE-C5DE-4806-B5C5-8C7DFF9C5900}" name="Table1" displayName="Table1" ref="C2:G62" totalsRowShown="0" headerRowDxfId="57" headerRowBorderDxfId="56" tableBorderDxfId="55" totalsRowBorderDxfId="54">
  <autoFilter ref="C2:G62" xr:uid="{7B75DA28-CA03-434F-8030-86811FCBE427}"/>
  <tableColumns count="5">
    <tableColumn id="1" xr3:uid="{00000000-0010-0000-0100-000001000000}" name="Date" dataDxfId="53"/>
    <tableColumn id="2" xr3:uid="{00000000-0010-0000-0100-000002000000}" name="Time" dataDxfId="52"/>
    <tableColumn id="3" xr3:uid="{00000000-0010-0000-0100-000003000000}" name="Serving Team" dataDxfId="51"/>
    <tableColumn id="4" xr3:uid="{00000000-0010-0000-0100-000004000000}" name="Receiving Team" dataDxfId="50"/>
    <tableColumn id="5" xr3:uid="{00000000-0010-0000-0100-000005000000}" name="Court" dataDxfId="4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A8D7-7D9C-45AD-B154-1383A487154A}">
  <sheetPr>
    <pageSetUpPr fitToPage="1"/>
  </sheetPr>
  <dimension ref="A1:Q56"/>
  <sheetViews>
    <sheetView workbookViewId="0">
      <selection activeCell="L2" activeCellId="5" sqref="Q7 P6 O5 N4 M3 L2"/>
    </sheetView>
  </sheetViews>
  <sheetFormatPr defaultRowHeight="14.4" x14ac:dyDescent="0.3"/>
  <cols>
    <col min="1" max="1" width="10.6640625" bestFit="1" customWidth="1"/>
    <col min="6" max="6" width="14.88671875" bestFit="1" customWidth="1"/>
    <col min="7" max="7" width="13.6640625" bestFit="1" customWidth="1"/>
    <col min="8" max="8" width="16.6640625" bestFit="1" customWidth="1"/>
    <col min="11" max="11" width="13.6640625" bestFit="1" customWidth="1"/>
    <col min="12" max="12" width="10.5546875" bestFit="1" customWidth="1"/>
    <col min="13" max="14" width="9.33203125" bestFit="1" customWidth="1"/>
  </cols>
  <sheetData>
    <row r="1" spans="1:17" ht="15" thickBot="1" x14ac:dyDescent="0.35">
      <c r="A1" s="25" t="s">
        <v>2</v>
      </c>
      <c r="B1" s="25" t="s">
        <v>3</v>
      </c>
      <c r="C1" s="25" t="s">
        <v>35</v>
      </c>
      <c r="D1" s="25" t="s">
        <v>36</v>
      </c>
      <c r="E1" s="25" t="s">
        <v>37</v>
      </c>
      <c r="F1" s="25" t="s">
        <v>38</v>
      </c>
      <c r="J1" s="267" t="s">
        <v>39</v>
      </c>
      <c r="K1" s="268"/>
      <c r="L1" s="35" t="s">
        <v>40</v>
      </c>
      <c r="M1" s="35" t="s">
        <v>5</v>
      </c>
      <c r="N1" s="35" t="s">
        <v>41</v>
      </c>
      <c r="O1" s="35" t="s">
        <v>25</v>
      </c>
      <c r="P1" s="35" t="s">
        <v>24</v>
      </c>
      <c r="Q1" s="35" t="s">
        <v>26</v>
      </c>
    </row>
    <row r="2" spans="1:17" x14ac:dyDescent="0.3">
      <c r="A2" s="41">
        <v>44840</v>
      </c>
      <c r="B2" s="26">
        <v>0.77083333333333337</v>
      </c>
      <c r="C2" s="27" t="s">
        <v>5</v>
      </c>
      <c r="D2" s="27" t="s">
        <v>40</v>
      </c>
      <c r="E2" s="27" t="s">
        <v>1</v>
      </c>
      <c r="F2" s="28" t="str">
        <f>_xlfn.CONCAT(C2,D2)</f>
        <v>MillsWoolley</v>
      </c>
      <c r="J2" s="1" t="s">
        <v>40</v>
      </c>
      <c r="K2" s="1">
        <f t="shared" ref="K2:K7" si="0">COUNTIF($B$1:$E$34,J2)</f>
        <v>10</v>
      </c>
      <c r="L2" s="3"/>
      <c r="M2" s="1">
        <v>2</v>
      </c>
      <c r="N2" s="29">
        <v>2</v>
      </c>
      <c r="O2" s="1">
        <v>2</v>
      </c>
      <c r="P2" s="1">
        <v>2</v>
      </c>
      <c r="Q2" s="1">
        <v>2</v>
      </c>
    </row>
    <row r="3" spans="1:17" x14ac:dyDescent="0.3">
      <c r="A3" s="42">
        <v>44840</v>
      </c>
      <c r="B3" s="30">
        <v>0.8125</v>
      </c>
      <c r="C3" t="s">
        <v>24</v>
      </c>
      <c r="D3" t="s">
        <v>25</v>
      </c>
      <c r="E3" t="s">
        <v>0</v>
      </c>
      <c r="F3" s="31" t="str">
        <f t="shared" ref="F3:F34" si="1">_xlfn.CONCAT(C3,D3)</f>
        <v>BairdKilian</v>
      </c>
      <c r="J3" s="1" t="s">
        <v>5</v>
      </c>
      <c r="K3" s="1">
        <f t="shared" si="0"/>
        <v>10</v>
      </c>
      <c r="L3" s="1">
        <v>2</v>
      </c>
      <c r="M3" s="3"/>
      <c r="N3" s="1">
        <v>2</v>
      </c>
      <c r="O3" s="1">
        <v>2</v>
      </c>
      <c r="P3" s="1">
        <v>2</v>
      </c>
      <c r="Q3" s="1">
        <v>2</v>
      </c>
    </row>
    <row r="4" spans="1:17" ht="15" thickBot="1" x14ac:dyDescent="0.35">
      <c r="A4" s="43">
        <v>44840</v>
      </c>
      <c r="B4" s="32">
        <v>0.85416666666666663</v>
      </c>
      <c r="C4" s="33" t="s">
        <v>41</v>
      </c>
      <c r="D4" s="33" t="s">
        <v>26</v>
      </c>
      <c r="E4" s="33" t="s">
        <v>1</v>
      </c>
      <c r="F4" s="34" t="str">
        <f t="shared" si="1"/>
        <v>DoolanIrvine</v>
      </c>
      <c r="J4" s="1" t="s">
        <v>41</v>
      </c>
      <c r="K4" s="1">
        <f t="shared" si="0"/>
        <v>10</v>
      </c>
      <c r="L4" s="1">
        <v>2</v>
      </c>
      <c r="M4" s="1">
        <v>2</v>
      </c>
      <c r="N4" s="3"/>
      <c r="O4" s="1">
        <v>2</v>
      </c>
      <c r="P4" s="1">
        <v>2</v>
      </c>
      <c r="Q4" s="1">
        <v>2</v>
      </c>
    </row>
    <row r="5" spans="1:17" x14ac:dyDescent="0.3">
      <c r="A5" s="41">
        <v>44847</v>
      </c>
      <c r="B5" s="26">
        <v>0.77083333333333337</v>
      </c>
      <c r="C5" s="27" t="s">
        <v>41</v>
      </c>
      <c r="D5" s="27" t="s">
        <v>5</v>
      </c>
      <c r="E5" s="27" t="s">
        <v>0</v>
      </c>
      <c r="F5" s="28" t="str">
        <f t="shared" si="1"/>
        <v>DoolanMills</v>
      </c>
      <c r="J5" s="1" t="s">
        <v>25</v>
      </c>
      <c r="K5" s="1">
        <f t="shared" si="0"/>
        <v>10</v>
      </c>
      <c r="L5" s="1">
        <v>2</v>
      </c>
      <c r="M5" s="1">
        <v>2</v>
      </c>
      <c r="N5" s="1">
        <v>2</v>
      </c>
      <c r="O5" s="3"/>
      <c r="P5" s="1">
        <v>2</v>
      </c>
      <c r="Q5" s="1">
        <v>2</v>
      </c>
    </row>
    <row r="6" spans="1:17" x14ac:dyDescent="0.3">
      <c r="A6" s="42">
        <v>44847</v>
      </c>
      <c r="B6" s="30">
        <v>0.8125</v>
      </c>
      <c r="C6" t="s">
        <v>25</v>
      </c>
      <c r="D6" t="s">
        <v>26</v>
      </c>
      <c r="E6" t="s">
        <v>1</v>
      </c>
      <c r="F6" s="31" t="str">
        <f t="shared" si="1"/>
        <v>KilianIrvine</v>
      </c>
      <c r="J6" s="1" t="s">
        <v>24</v>
      </c>
      <c r="K6" s="1">
        <f t="shared" si="0"/>
        <v>10</v>
      </c>
      <c r="L6" s="1">
        <v>2</v>
      </c>
      <c r="M6" s="1">
        <v>2</v>
      </c>
      <c r="N6" s="1">
        <v>2</v>
      </c>
      <c r="O6" s="1">
        <v>2</v>
      </c>
      <c r="P6" s="3"/>
      <c r="Q6" s="1">
        <v>2</v>
      </c>
    </row>
    <row r="7" spans="1:17" ht="15" thickBot="1" x14ac:dyDescent="0.35">
      <c r="A7" s="43">
        <v>44847</v>
      </c>
      <c r="B7" s="32">
        <v>0.85416666666666663</v>
      </c>
      <c r="C7" s="33" t="s">
        <v>40</v>
      </c>
      <c r="D7" s="33" t="s">
        <v>24</v>
      </c>
      <c r="E7" s="33" t="s">
        <v>0</v>
      </c>
      <c r="F7" s="34" t="str">
        <f t="shared" si="1"/>
        <v>WoolleyBaird</v>
      </c>
      <c r="J7" s="1" t="s">
        <v>26</v>
      </c>
      <c r="K7" s="1">
        <f t="shared" si="0"/>
        <v>10</v>
      </c>
      <c r="L7" s="1">
        <v>1</v>
      </c>
      <c r="M7" s="1">
        <v>2</v>
      </c>
      <c r="N7" s="1">
        <v>2</v>
      </c>
      <c r="O7" s="1">
        <v>2</v>
      </c>
      <c r="P7" s="1">
        <v>2</v>
      </c>
      <c r="Q7" s="3"/>
    </row>
    <row r="8" spans="1:17" x14ac:dyDescent="0.3">
      <c r="A8" s="41">
        <v>44854</v>
      </c>
      <c r="B8" s="26">
        <v>0.77083333333333337</v>
      </c>
      <c r="C8" s="27" t="s">
        <v>24</v>
      </c>
      <c r="D8" s="27" t="s">
        <v>5</v>
      </c>
      <c r="E8" s="27" t="s">
        <v>1</v>
      </c>
      <c r="F8" s="28" t="str">
        <f t="shared" si="1"/>
        <v>BairdMills</v>
      </c>
    </row>
    <row r="9" spans="1:17" x14ac:dyDescent="0.3">
      <c r="A9" s="42">
        <v>44854</v>
      </c>
      <c r="B9" s="30">
        <v>0.8125</v>
      </c>
      <c r="C9" t="s">
        <v>26</v>
      </c>
      <c r="D9" t="s">
        <v>40</v>
      </c>
      <c r="E9" t="s">
        <v>0</v>
      </c>
      <c r="F9" s="31" t="str">
        <f t="shared" si="1"/>
        <v>IrvineWoolley</v>
      </c>
    </row>
    <row r="10" spans="1:17" ht="15" thickBot="1" x14ac:dyDescent="0.35">
      <c r="A10" s="43">
        <v>44854</v>
      </c>
      <c r="B10" s="32">
        <v>0.85416666666666663</v>
      </c>
      <c r="C10" s="33" t="s">
        <v>25</v>
      </c>
      <c r="D10" s="33" t="s">
        <v>41</v>
      </c>
      <c r="E10" s="33" t="s">
        <v>1</v>
      </c>
      <c r="F10" s="34" t="str">
        <f t="shared" si="1"/>
        <v>KilianDoolan</v>
      </c>
    </row>
    <row r="11" spans="1:17" x14ac:dyDescent="0.3">
      <c r="A11" s="41">
        <v>44861</v>
      </c>
      <c r="B11" s="26">
        <v>0.77083333333333337</v>
      </c>
      <c r="C11" s="27" t="s">
        <v>5</v>
      </c>
      <c r="D11" s="27" t="s">
        <v>26</v>
      </c>
      <c r="E11" s="27" t="s">
        <v>0</v>
      </c>
      <c r="F11" s="28" t="str">
        <f t="shared" si="1"/>
        <v>MillsIrvine</v>
      </c>
    </row>
    <row r="12" spans="1:17" x14ac:dyDescent="0.3">
      <c r="A12" s="42">
        <v>44861</v>
      </c>
      <c r="B12" s="30">
        <v>0.8125</v>
      </c>
      <c r="C12" t="s">
        <v>40</v>
      </c>
      <c r="D12" t="s">
        <v>25</v>
      </c>
      <c r="E12" t="s">
        <v>1</v>
      </c>
      <c r="F12" s="31" t="str">
        <f t="shared" si="1"/>
        <v>WoolleyKilian</v>
      </c>
    </row>
    <row r="13" spans="1:17" ht="15" thickBot="1" x14ac:dyDescent="0.35">
      <c r="A13" s="43">
        <v>44861</v>
      </c>
      <c r="B13" s="32">
        <v>0.85416666666666663</v>
      </c>
      <c r="C13" s="33" t="s">
        <v>24</v>
      </c>
      <c r="D13" s="33" t="s">
        <v>41</v>
      </c>
      <c r="E13" s="33" t="s">
        <v>0</v>
      </c>
      <c r="F13" s="34" t="str">
        <f t="shared" si="1"/>
        <v>BairdDoolan</v>
      </c>
    </row>
    <row r="14" spans="1:17" x14ac:dyDescent="0.3">
      <c r="A14" s="41">
        <v>44868</v>
      </c>
      <c r="B14" s="26">
        <v>0.77083333333333337</v>
      </c>
      <c r="C14" s="27" t="s">
        <v>26</v>
      </c>
      <c r="D14" s="27" t="s">
        <v>24</v>
      </c>
      <c r="E14" s="27" t="s">
        <v>1</v>
      </c>
      <c r="F14" s="28" t="str">
        <f t="shared" si="1"/>
        <v>IrvineBaird</v>
      </c>
      <c r="J14" s="36" t="s">
        <v>46</v>
      </c>
      <c r="K14" s="37" t="s">
        <v>47</v>
      </c>
      <c r="L14" s="36" t="s">
        <v>43</v>
      </c>
      <c r="M14" s="37" t="s">
        <v>44</v>
      </c>
      <c r="N14" s="21" t="s">
        <v>45</v>
      </c>
      <c r="O14" s="39" t="s">
        <v>48</v>
      </c>
    </row>
    <row r="15" spans="1:17" x14ac:dyDescent="0.3">
      <c r="A15" s="42">
        <v>44868</v>
      </c>
      <c r="B15" s="30">
        <v>0.8125</v>
      </c>
      <c r="C15" t="s">
        <v>25</v>
      </c>
      <c r="D15" t="s">
        <v>5</v>
      </c>
      <c r="E15" t="s">
        <v>0</v>
      </c>
      <c r="F15" s="31" t="str">
        <f t="shared" si="1"/>
        <v>KilianMills</v>
      </c>
      <c r="J15" s="1" t="s">
        <v>25</v>
      </c>
      <c r="K15" s="1"/>
      <c r="L15" s="1"/>
      <c r="M15" s="1"/>
      <c r="N15" s="38" t="e">
        <f t="shared" ref="N15:N20" si="2">L15/K15</f>
        <v>#DIV/0!</v>
      </c>
      <c r="O15" s="1"/>
    </row>
    <row r="16" spans="1:17" ht="15" thickBot="1" x14ac:dyDescent="0.35">
      <c r="A16" s="43">
        <v>44868</v>
      </c>
      <c r="B16" s="32">
        <v>0.85416666666666663</v>
      </c>
      <c r="C16" s="33" t="s">
        <v>41</v>
      </c>
      <c r="D16" s="33" t="s">
        <v>40</v>
      </c>
      <c r="E16" s="33" t="s">
        <v>1</v>
      </c>
      <c r="F16" s="34" t="str">
        <f t="shared" si="1"/>
        <v>DoolanWoolley</v>
      </c>
      <c r="J16" s="1" t="s">
        <v>24</v>
      </c>
      <c r="K16" s="1"/>
      <c r="L16" s="1"/>
      <c r="M16" s="1"/>
      <c r="N16" s="38" t="e">
        <f t="shared" si="2"/>
        <v>#DIV/0!</v>
      </c>
      <c r="O16" s="1"/>
    </row>
    <row r="17" spans="1:15" x14ac:dyDescent="0.3">
      <c r="A17" s="41">
        <v>44875</v>
      </c>
      <c r="B17" s="26">
        <v>0.77083333333333337</v>
      </c>
      <c r="C17" s="27" t="s">
        <v>5</v>
      </c>
      <c r="D17" s="27" t="s">
        <v>26</v>
      </c>
      <c r="E17" s="27" t="s">
        <v>1</v>
      </c>
      <c r="F17" s="28" t="str">
        <f t="shared" si="1"/>
        <v>MillsIrvine</v>
      </c>
      <c r="J17" s="1" t="s">
        <v>40</v>
      </c>
      <c r="K17" s="1"/>
      <c r="L17" s="1"/>
      <c r="M17" s="1"/>
      <c r="N17" s="38" t="e">
        <f t="shared" si="2"/>
        <v>#DIV/0!</v>
      </c>
      <c r="O17" s="1"/>
    </row>
    <row r="18" spans="1:15" x14ac:dyDescent="0.3">
      <c r="A18" s="42">
        <v>44875</v>
      </c>
      <c r="B18" s="30">
        <v>0.8125</v>
      </c>
      <c r="C18" t="s">
        <v>25</v>
      </c>
      <c r="D18" t="s">
        <v>41</v>
      </c>
      <c r="E18" t="s">
        <v>0</v>
      </c>
      <c r="F18" s="31" t="str">
        <f t="shared" si="1"/>
        <v>KilianDoolan</v>
      </c>
      <c r="J18" s="1" t="s">
        <v>5</v>
      </c>
      <c r="K18" s="1"/>
      <c r="L18" s="1"/>
      <c r="M18" s="1"/>
      <c r="N18" s="38" t="e">
        <f t="shared" si="2"/>
        <v>#DIV/0!</v>
      </c>
      <c r="O18" s="1"/>
    </row>
    <row r="19" spans="1:15" ht="15" thickBot="1" x14ac:dyDescent="0.35">
      <c r="A19" s="43">
        <v>44875</v>
      </c>
      <c r="B19" s="32">
        <v>0.85416666666666663</v>
      </c>
      <c r="C19" s="33" t="s">
        <v>40</v>
      </c>
      <c r="D19" s="33" t="s">
        <v>24</v>
      </c>
      <c r="E19" s="33" t="s">
        <v>1</v>
      </c>
      <c r="F19" s="34" t="str">
        <f t="shared" si="1"/>
        <v>WoolleyBaird</v>
      </c>
      <c r="J19" s="1" t="s">
        <v>41</v>
      </c>
      <c r="K19" s="1"/>
      <c r="L19" s="1"/>
      <c r="M19" s="1"/>
      <c r="N19" s="38" t="e">
        <f t="shared" si="2"/>
        <v>#DIV/0!</v>
      </c>
      <c r="O19" s="1"/>
    </row>
    <row r="20" spans="1:15" x14ac:dyDescent="0.3">
      <c r="A20" s="41">
        <v>44882</v>
      </c>
      <c r="B20" s="26">
        <v>0.77083333333333337</v>
      </c>
      <c r="C20" s="27" t="s">
        <v>24</v>
      </c>
      <c r="D20" s="27" t="s">
        <v>41</v>
      </c>
      <c r="E20" s="27" t="s">
        <v>0</v>
      </c>
      <c r="F20" s="28" t="str">
        <f t="shared" si="1"/>
        <v>BairdDoolan</v>
      </c>
      <c r="J20" s="1" t="s">
        <v>26</v>
      </c>
      <c r="K20" s="1"/>
      <c r="L20" s="1"/>
      <c r="M20" s="1"/>
      <c r="N20" s="38" t="e">
        <f t="shared" si="2"/>
        <v>#DIV/0!</v>
      </c>
      <c r="O20" s="1"/>
    </row>
    <row r="21" spans="1:15" x14ac:dyDescent="0.3">
      <c r="A21" s="42">
        <v>44882</v>
      </c>
      <c r="B21" s="30">
        <v>0.8125</v>
      </c>
      <c r="C21" t="s">
        <v>26</v>
      </c>
      <c r="D21" t="s">
        <v>25</v>
      </c>
      <c r="E21" t="s">
        <v>0</v>
      </c>
      <c r="F21" s="31" t="str">
        <f t="shared" si="1"/>
        <v>IrvineKilian</v>
      </c>
    </row>
    <row r="22" spans="1:15" ht="15" thickBot="1" x14ac:dyDescent="0.35">
      <c r="A22" s="43">
        <v>44882</v>
      </c>
      <c r="B22" s="32">
        <v>0.85416666666666663</v>
      </c>
      <c r="C22" s="33" t="s">
        <v>5</v>
      </c>
      <c r="D22" s="33" t="s">
        <v>40</v>
      </c>
      <c r="E22" s="33" t="s">
        <v>1</v>
      </c>
      <c r="F22" s="34" t="str">
        <f t="shared" si="1"/>
        <v>MillsWoolley</v>
      </c>
    </row>
    <row r="23" spans="1:15" x14ac:dyDescent="0.3">
      <c r="A23" s="40">
        <v>44889</v>
      </c>
      <c r="B23" s="269" t="s">
        <v>42</v>
      </c>
      <c r="C23" s="269"/>
      <c r="D23" s="269"/>
      <c r="E23" s="269"/>
      <c r="F23" s="269"/>
    </row>
    <row r="24" spans="1:15" x14ac:dyDescent="0.3">
      <c r="A24" s="40">
        <v>44889</v>
      </c>
      <c r="B24" s="270"/>
      <c r="C24" s="270"/>
      <c r="D24" s="270"/>
      <c r="E24" s="270"/>
      <c r="F24" s="270"/>
    </row>
    <row r="25" spans="1:15" ht="15" thickBot="1" x14ac:dyDescent="0.35">
      <c r="A25" s="40">
        <v>44889</v>
      </c>
      <c r="B25" s="271"/>
      <c r="C25" s="271"/>
      <c r="D25" s="271"/>
      <c r="E25" s="271"/>
      <c r="F25" s="271"/>
    </row>
    <row r="26" spans="1:15" x14ac:dyDescent="0.3">
      <c r="A26" s="41">
        <v>44896</v>
      </c>
      <c r="B26" s="26">
        <v>0.77083333333333337</v>
      </c>
      <c r="C26" s="27" t="s">
        <v>40</v>
      </c>
      <c r="D26" s="27" t="s">
        <v>25</v>
      </c>
      <c r="E26" s="27" t="s">
        <v>0</v>
      </c>
      <c r="F26" s="28" t="str">
        <f t="shared" si="1"/>
        <v>WoolleyKilian</v>
      </c>
    </row>
    <row r="27" spans="1:15" x14ac:dyDescent="0.3">
      <c r="A27" s="42">
        <v>44896</v>
      </c>
      <c r="B27" s="30">
        <v>0.8125</v>
      </c>
      <c r="C27" t="s">
        <v>41</v>
      </c>
      <c r="D27" t="s">
        <v>26</v>
      </c>
      <c r="E27" t="s">
        <v>1</v>
      </c>
      <c r="F27" s="31" t="str">
        <f t="shared" si="1"/>
        <v>DoolanIrvine</v>
      </c>
    </row>
    <row r="28" spans="1:15" ht="15" thickBot="1" x14ac:dyDescent="0.35">
      <c r="A28" s="43">
        <v>44896</v>
      </c>
      <c r="B28" s="32">
        <v>0.85416666666666663</v>
      </c>
      <c r="C28" s="33" t="s">
        <v>24</v>
      </c>
      <c r="D28" s="33" t="s">
        <v>5</v>
      </c>
      <c r="E28" s="33" t="s">
        <v>0</v>
      </c>
      <c r="F28" s="34" t="str">
        <f t="shared" si="1"/>
        <v>BairdMills</v>
      </c>
    </row>
    <row r="29" spans="1:15" x14ac:dyDescent="0.3">
      <c r="A29" s="41">
        <v>44903</v>
      </c>
      <c r="B29" s="26">
        <v>0.77083333333333337</v>
      </c>
      <c r="C29" s="27" t="s">
        <v>25</v>
      </c>
      <c r="D29" s="27" t="s">
        <v>5</v>
      </c>
      <c r="E29" s="27" t="s">
        <v>1</v>
      </c>
      <c r="F29" s="28" t="str">
        <f t="shared" si="1"/>
        <v>KilianMills</v>
      </c>
    </row>
    <row r="30" spans="1:15" x14ac:dyDescent="0.3">
      <c r="A30" s="42">
        <v>44903</v>
      </c>
      <c r="B30" s="30">
        <v>0.8125</v>
      </c>
      <c r="C30" t="s">
        <v>26</v>
      </c>
      <c r="D30" t="s">
        <v>24</v>
      </c>
      <c r="E30" t="s">
        <v>0</v>
      </c>
      <c r="F30" s="31" t="str">
        <f t="shared" si="1"/>
        <v>IrvineBaird</v>
      </c>
    </row>
    <row r="31" spans="1:15" ht="15" thickBot="1" x14ac:dyDescent="0.35">
      <c r="A31" s="43">
        <v>44903</v>
      </c>
      <c r="B31" s="32">
        <v>0.85416666666666663</v>
      </c>
      <c r="C31" s="33" t="s">
        <v>41</v>
      </c>
      <c r="D31" s="33" t="s">
        <v>40</v>
      </c>
      <c r="E31" s="33" t="s">
        <v>1</v>
      </c>
      <c r="F31" s="34" t="str">
        <f t="shared" si="1"/>
        <v>DoolanWoolley</v>
      </c>
    </row>
    <row r="32" spans="1:15" x14ac:dyDescent="0.3">
      <c r="A32" s="41">
        <v>44910</v>
      </c>
      <c r="B32" s="26">
        <v>0.77083333333333337</v>
      </c>
      <c r="C32" s="27" t="s">
        <v>24</v>
      </c>
      <c r="D32" s="27" t="s">
        <v>25</v>
      </c>
      <c r="E32" s="27" t="s">
        <v>1</v>
      </c>
      <c r="F32" s="28" t="str">
        <f t="shared" si="1"/>
        <v>BairdKilian</v>
      </c>
    </row>
    <row r="33" spans="1:6" x14ac:dyDescent="0.3">
      <c r="A33" s="42">
        <v>44910</v>
      </c>
      <c r="B33" s="30">
        <v>0.8125</v>
      </c>
      <c r="C33" t="s">
        <v>5</v>
      </c>
      <c r="D33" t="s">
        <v>41</v>
      </c>
      <c r="E33" t="s">
        <v>0</v>
      </c>
      <c r="F33" s="31" t="str">
        <f t="shared" si="1"/>
        <v>MillsDoolan</v>
      </c>
    </row>
    <row r="34" spans="1:6" ht="15" thickBot="1" x14ac:dyDescent="0.35">
      <c r="A34" s="43">
        <v>44910</v>
      </c>
      <c r="B34" s="32">
        <v>0.85416666666666663</v>
      </c>
      <c r="C34" s="33" t="s">
        <v>40</v>
      </c>
      <c r="D34" s="33" t="s">
        <v>26</v>
      </c>
      <c r="E34" s="33" t="s">
        <v>0</v>
      </c>
      <c r="F34" s="34" t="str">
        <f t="shared" si="1"/>
        <v>WoolleyIrvine</v>
      </c>
    </row>
    <row r="39" spans="1:6" x14ac:dyDescent="0.3">
      <c r="A39" s="22"/>
    </row>
    <row r="45" spans="1:6" ht="15" customHeight="1" x14ac:dyDescent="0.3">
      <c r="A45" s="23"/>
      <c r="B45" s="24"/>
      <c r="C45" s="24"/>
      <c r="D45" s="24"/>
    </row>
    <row r="46" spans="1:6" ht="15" customHeight="1" x14ac:dyDescent="0.3">
      <c r="A46" s="24"/>
      <c r="B46" s="24"/>
      <c r="C46" s="24"/>
      <c r="D46" s="24"/>
    </row>
    <row r="47" spans="1:6" ht="15" customHeight="1" x14ac:dyDescent="0.3">
      <c r="A47" s="24"/>
      <c r="B47" s="24"/>
      <c r="C47" s="24"/>
      <c r="D47" s="24"/>
    </row>
    <row r="48" spans="1:6" ht="15" customHeight="1" x14ac:dyDescent="0.3">
      <c r="A48" s="24"/>
      <c r="B48" s="24"/>
      <c r="C48" s="24"/>
      <c r="D48" s="24"/>
    </row>
    <row r="49" spans="1:4" ht="15" customHeight="1" x14ac:dyDescent="0.3">
      <c r="A49" s="24"/>
      <c r="B49" s="24"/>
      <c r="C49" s="24"/>
      <c r="D49" s="24"/>
    </row>
    <row r="50" spans="1:4" x14ac:dyDescent="0.3">
      <c r="A50" s="22"/>
    </row>
    <row r="56" spans="1:4" x14ac:dyDescent="0.3">
      <c r="A56" s="22"/>
    </row>
  </sheetData>
  <mergeCells count="2">
    <mergeCell ref="J1:K1"/>
    <mergeCell ref="B23:F25"/>
  </mergeCells>
  <conditionalFormatting sqref="C1:D22 C26:D34">
    <cfRule type="cellIs" dxfId="48" priority="1" operator="equal">
      <formula>"Irvine"</formula>
    </cfRule>
    <cfRule type="cellIs" dxfId="47" priority="2" operator="equal">
      <formula>"Baird"</formula>
    </cfRule>
    <cfRule type="cellIs" dxfId="46" priority="3" operator="equal">
      <formula>"Killian"</formula>
    </cfRule>
    <cfRule type="cellIs" dxfId="45" priority="4" operator="equal">
      <formula>"Doolan"</formula>
    </cfRule>
    <cfRule type="cellIs" dxfId="44" priority="5" operator="equal">
      <formula>"Woolley"</formula>
    </cfRule>
    <cfRule type="cellIs" dxfId="43" priority="6" operator="equal">
      <formula>"Mills"</formula>
    </cfRule>
  </conditionalFormatting>
  <pageMargins left="0.7" right="0.7" top="0.75" bottom="0.75" header="0.3" footer="0.3"/>
  <pageSetup scale="7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78B4-F138-49C9-B774-094CFF4C49C7}">
  <dimension ref="A1:BO75"/>
  <sheetViews>
    <sheetView tabSelected="1" zoomScaleNormal="100" workbookViewId="0">
      <selection activeCell="N3" sqref="N3:P3"/>
    </sheetView>
  </sheetViews>
  <sheetFormatPr defaultRowHeight="13.2" x14ac:dyDescent="0.25"/>
  <cols>
    <col min="1" max="1" width="2.77734375" style="61" customWidth="1"/>
    <col min="2" max="2" width="8.6640625" style="61" customWidth="1"/>
    <col min="3" max="4" width="12.6640625" style="61" customWidth="1"/>
    <col min="5" max="5" width="0.88671875" style="61" customWidth="1"/>
    <col min="6" max="6" width="12.6640625" style="61" customWidth="1"/>
    <col min="7" max="7" width="13" style="61" customWidth="1"/>
    <col min="8" max="8" width="0.88671875" style="61" customWidth="1"/>
    <col min="9" max="10" width="12.6640625" style="61" customWidth="1"/>
    <col min="11" max="11" width="2.77734375" style="61" customWidth="1"/>
    <col min="12" max="12" width="1.77734375" style="61" customWidth="1"/>
    <col min="13" max="13" width="0.88671875" style="61" customWidth="1"/>
    <col min="14" max="16" width="6.33203125" style="61" customWidth="1"/>
    <col min="17" max="17" width="2.6640625" style="93" customWidth="1"/>
    <col min="18" max="18" width="6.6640625" style="93" customWidth="1"/>
    <col min="19" max="19" width="3.6640625" style="93" customWidth="1"/>
    <col min="20" max="20" width="6.6640625" style="93" customWidth="1"/>
    <col min="21" max="21" width="3.6640625" style="93" customWidth="1"/>
    <col min="22" max="22" width="6.6640625" style="93" customWidth="1"/>
    <col min="23" max="23" width="3.6640625" style="93" customWidth="1"/>
    <col min="24" max="24" width="6.6640625" style="93" customWidth="1"/>
    <col min="25" max="25" width="3.6640625" style="93" customWidth="1"/>
    <col min="26" max="26" width="6.6640625" style="93" customWidth="1"/>
    <col min="27" max="27" width="3.6640625" style="93" customWidth="1"/>
    <col min="28" max="28" width="6.6640625" style="93" customWidth="1"/>
    <col min="29" max="29" width="3.6640625" style="93" customWidth="1"/>
    <col min="30" max="30" width="6.6640625" style="93" customWidth="1"/>
    <col min="31" max="31" width="3.6640625" style="93" customWidth="1"/>
    <col min="32" max="32" width="6.6640625" style="93" customWidth="1"/>
    <col min="33" max="33" width="3.6640625" style="93" customWidth="1"/>
    <col min="34" max="34" width="6.6640625" style="93" customWidth="1"/>
    <col min="35" max="35" width="3.6640625" style="93" customWidth="1"/>
    <col min="36" max="36" width="6.6640625" style="93" customWidth="1"/>
    <col min="37" max="37" width="3.6640625" style="93" customWidth="1"/>
    <col min="38" max="38" width="6.6640625" style="93" customWidth="1"/>
    <col min="39" max="39" width="3.6640625" style="93" customWidth="1"/>
    <col min="40" max="40" width="6.6640625" style="93" customWidth="1"/>
    <col min="41" max="41" width="3.6640625" style="93" customWidth="1"/>
    <col min="42" max="42" width="6.6640625" style="93" customWidth="1"/>
    <col min="43" max="43" width="3.6640625" style="93" customWidth="1"/>
    <col min="44" max="44" width="6.6640625" style="93" customWidth="1"/>
    <col min="45" max="45" width="3.6640625" style="93" customWidth="1"/>
    <col min="46" max="46" width="6.6640625" style="93" customWidth="1"/>
    <col min="47" max="47" width="3.6640625" style="93" customWidth="1"/>
    <col min="48" max="48" width="6.6640625" style="93" customWidth="1"/>
    <col min="49" max="49" width="3.6640625" style="93" customWidth="1"/>
    <col min="50" max="50" width="6.6640625" style="93" customWidth="1"/>
    <col min="51" max="51" width="3.6640625" style="93" customWidth="1"/>
    <col min="52" max="52" width="6.6640625" style="93" customWidth="1"/>
    <col min="53" max="53" width="3.6640625" style="93" customWidth="1"/>
    <col min="54" max="54" width="6.6640625" style="93" customWidth="1"/>
    <col min="55" max="55" width="3.6640625" style="93" customWidth="1"/>
    <col min="56" max="56" width="6.6640625" style="93" customWidth="1"/>
    <col min="57" max="58" width="9.109375" style="84" customWidth="1"/>
    <col min="59" max="16384" width="8.88671875" style="61"/>
  </cols>
  <sheetData>
    <row r="1" spans="1:67" ht="39" customHeight="1" thickBot="1" x14ac:dyDescent="0.55000000000000004">
      <c r="A1" s="58"/>
      <c r="B1" s="286" t="s">
        <v>123</v>
      </c>
      <c r="C1" s="286"/>
      <c r="D1" s="286"/>
      <c r="E1" s="286"/>
      <c r="F1" s="286"/>
      <c r="G1" s="286"/>
      <c r="H1" s="286"/>
      <c r="I1" s="286"/>
      <c r="J1" s="286"/>
      <c r="K1" s="59"/>
      <c r="L1" s="59"/>
      <c r="M1" s="59"/>
      <c r="N1" s="287" t="s">
        <v>98</v>
      </c>
      <c r="O1" s="288"/>
      <c r="P1" s="289"/>
      <c r="Q1" s="92"/>
      <c r="S1" s="94"/>
      <c r="T1" s="95" t="s">
        <v>97</v>
      </c>
      <c r="U1" s="96"/>
      <c r="AA1" s="94"/>
      <c r="AO1" s="94"/>
      <c r="AP1" s="96"/>
      <c r="AQ1" s="94"/>
      <c r="AS1" s="94"/>
      <c r="AT1" s="96"/>
      <c r="AU1" s="96"/>
      <c r="AY1" s="96"/>
      <c r="BA1" s="94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</row>
    <row r="2" spans="1:67" ht="5.25" customHeight="1" thickBot="1" x14ac:dyDescent="0.8">
      <c r="A2" s="58"/>
      <c r="B2" s="62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3"/>
      <c r="O2" s="63"/>
      <c r="P2" s="63"/>
      <c r="Q2" s="92"/>
      <c r="S2" s="94"/>
      <c r="T2" s="96"/>
      <c r="U2" s="96"/>
      <c r="AA2" s="94"/>
      <c r="AO2" s="94"/>
      <c r="AP2" s="96"/>
      <c r="AQ2" s="94"/>
      <c r="AS2" s="94"/>
      <c r="AT2" s="96"/>
      <c r="AU2" s="96"/>
      <c r="AY2" s="96"/>
      <c r="BA2" s="94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</row>
    <row r="3" spans="1:67" s="69" customFormat="1" ht="24" customHeight="1" thickTop="1" thickBot="1" x14ac:dyDescent="0.3">
      <c r="A3" s="64"/>
      <c r="B3" s="65"/>
      <c r="C3" s="293">
        <v>0.27083333333333331</v>
      </c>
      <c r="D3" s="294"/>
      <c r="E3" s="112"/>
      <c r="F3" s="293">
        <v>0.3125</v>
      </c>
      <c r="G3" s="294"/>
      <c r="H3" s="114"/>
      <c r="I3" s="293">
        <v>0.35416666666666669</v>
      </c>
      <c r="J3" s="294"/>
      <c r="K3" s="65"/>
      <c r="L3" s="65"/>
      <c r="M3" s="65"/>
      <c r="N3" s="290">
        <v>99</v>
      </c>
      <c r="O3" s="291"/>
      <c r="P3" s="292"/>
      <c r="Q3" s="97"/>
      <c r="R3" s="278">
        <f>C3</f>
        <v>0.27083333333333331</v>
      </c>
      <c r="S3" s="279"/>
      <c r="T3" s="279"/>
      <c r="U3" s="110"/>
      <c r="V3" s="278">
        <f>D3</f>
        <v>0</v>
      </c>
      <c r="W3" s="279"/>
      <c r="X3" s="279"/>
      <c r="Y3" s="109"/>
      <c r="Z3" s="278">
        <f>F3</f>
        <v>0.3125</v>
      </c>
      <c r="AA3" s="279"/>
      <c r="AB3" s="279"/>
      <c r="AC3" s="110"/>
      <c r="AD3" s="278">
        <f>G3</f>
        <v>0</v>
      </c>
      <c r="AE3" s="279"/>
      <c r="AF3" s="279"/>
      <c r="AG3" s="110"/>
      <c r="AH3" s="278">
        <f>I3</f>
        <v>0.35416666666666669</v>
      </c>
      <c r="AI3" s="279"/>
      <c r="AJ3" s="279"/>
      <c r="AK3" s="110"/>
      <c r="AL3" s="278">
        <f>J3</f>
        <v>0</v>
      </c>
      <c r="AM3" s="279"/>
      <c r="AN3" s="279"/>
      <c r="AO3" s="66"/>
      <c r="AP3" s="67"/>
      <c r="AQ3" s="66"/>
      <c r="AR3" s="67"/>
      <c r="AS3" s="67"/>
      <c r="AT3" s="67"/>
      <c r="AU3" s="66"/>
      <c r="AV3" s="67"/>
      <c r="AW3" s="67"/>
      <c r="AX3" s="67"/>
      <c r="AY3" s="66"/>
      <c r="AZ3" s="66"/>
      <c r="BA3" s="66"/>
      <c r="BB3" s="66"/>
      <c r="BC3" s="66"/>
      <c r="BD3" s="67"/>
      <c r="BE3" s="66"/>
      <c r="BF3" s="68"/>
      <c r="BG3" s="68">
        <v>1</v>
      </c>
      <c r="BH3" s="68">
        <v>2</v>
      </c>
      <c r="BI3" s="68">
        <v>3</v>
      </c>
      <c r="BJ3" s="68">
        <v>4</v>
      </c>
      <c r="BK3" s="68">
        <v>5</v>
      </c>
      <c r="BL3" s="68">
        <v>6</v>
      </c>
      <c r="BM3" s="68">
        <v>7</v>
      </c>
      <c r="BN3" s="68">
        <v>8</v>
      </c>
      <c r="BO3" s="68">
        <v>9</v>
      </c>
    </row>
    <row r="4" spans="1:67" ht="19.95" customHeight="1" thickBot="1" x14ac:dyDescent="0.45">
      <c r="A4" s="58"/>
      <c r="B4" s="149" t="s">
        <v>120</v>
      </c>
      <c r="C4" s="332" t="s">
        <v>95</v>
      </c>
      <c r="D4" s="333" t="s">
        <v>96</v>
      </c>
      <c r="E4" s="334"/>
      <c r="F4" s="332" t="s">
        <v>95</v>
      </c>
      <c r="G4" s="333" t="s">
        <v>96</v>
      </c>
      <c r="H4" s="334"/>
      <c r="I4" s="332" t="s">
        <v>95</v>
      </c>
      <c r="J4" s="333" t="s">
        <v>96</v>
      </c>
      <c r="K4" s="59"/>
      <c r="L4" s="59"/>
      <c r="M4" s="59"/>
      <c r="N4" s="59" t="s">
        <v>55</v>
      </c>
      <c r="O4" s="59"/>
      <c r="P4" s="59"/>
      <c r="Q4" s="98"/>
      <c r="R4" s="278" t="str">
        <f>C4</f>
        <v>court 1</v>
      </c>
      <c r="S4" s="279"/>
      <c r="T4" s="279"/>
      <c r="U4" s="110"/>
      <c r="V4" s="278" t="str">
        <f>D4</f>
        <v>court 2</v>
      </c>
      <c r="W4" s="279"/>
      <c r="X4" s="279"/>
      <c r="Y4" s="109"/>
      <c r="Z4" s="278" t="str">
        <f>F4</f>
        <v>court 1</v>
      </c>
      <c r="AA4" s="279"/>
      <c r="AB4" s="279"/>
      <c r="AC4" s="110"/>
      <c r="AD4" s="278" t="str">
        <f>G4</f>
        <v>court 2</v>
      </c>
      <c r="AE4" s="279"/>
      <c r="AF4" s="279"/>
      <c r="AG4" s="110"/>
      <c r="AH4" s="278" t="str">
        <f>I4</f>
        <v>court 1</v>
      </c>
      <c r="AI4" s="279"/>
      <c r="AJ4" s="279"/>
      <c r="AK4" s="110"/>
      <c r="AL4" s="278" t="str">
        <f>J4</f>
        <v>court 2</v>
      </c>
      <c r="AM4" s="279"/>
      <c r="AN4" s="279"/>
      <c r="AO4" s="99"/>
      <c r="AP4" s="276"/>
      <c r="AQ4" s="277"/>
      <c r="AR4" s="277"/>
      <c r="AS4" s="99"/>
      <c r="AT4" s="276"/>
      <c r="AU4" s="277"/>
      <c r="AV4" s="277"/>
      <c r="AW4" s="100"/>
      <c r="AX4" s="276"/>
      <c r="AY4" s="276"/>
      <c r="AZ4" s="276"/>
      <c r="BA4" s="100"/>
      <c r="BB4" s="276"/>
      <c r="BC4" s="276"/>
      <c r="BD4" s="276"/>
      <c r="BE4" s="70"/>
      <c r="BF4" s="60" t="s">
        <v>56</v>
      </c>
      <c r="BG4" s="60" t="s">
        <v>57</v>
      </c>
      <c r="BH4" s="60" t="s">
        <v>58</v>
      </c>
      <c r="BI4" s="60" t="s">
        <v>59</v>
      </c>
      <c r="BJ4" s="60" t="s">
        <v>60</v>
      </c>
      <c r="BK4" s="60" t="s">
        <v>61</v>
      </c>
      <c r="BL4" s="60" t="s">
        <v>62</v>
      </c>
      <c r="BM4" s="60" t="s">
        <v>63</v>
      </c>
      <c r="BN4" s="60" t="s">
        <v>64</v>
      </c>
      <c r="BO4" s="60" t="s">
        <v>65</v>
      </c>
    </row>
    <row r="5" spans="1:67" ht="24" customHeight="1" thickTop="1" x14ac:dyDescent="0.25">
      <c r="A5" s="58"/>
      <c r="B5" s="71">
        <v>45932</v>
      </c>
      <c r="C5" s="115" t="s">
        <v>88</v>
      </c>
      <c r="D5" s="116" t="s">
        <v>94</v>
      </c>
      <c r="E5" s="113"/>
      <c r="F5" s="115" t="s">
        <v>160</v>
      </c>
      <c r="G5" s="116" t="s">
        <v>161</v>
      </c>
      <c r="H5" s="113"/>
      <c r="I5" s="115" t="s">
        <v>162</v>
      </c>
      <c r="J5" s="116" t="s">
        <v>86</v>
      </c>
      <c r="K5" s="59"/>
      <c r="L5" s="59"/>
      <c r="M5" s="59"/>
      <c r="N5" s="59"/>
      <c r="O5" s="254"/>
      <c r="P5" s="59"/>
      <c r="Q5" s="98"/>
      <c r="R5" s="103">
        <f t="shared" ref="R5:R20" si="0">VALUE(IF(MID(C5,2,1)="-",LEFT(C5,1),LEFT(C5,2)))</f>
        <v>4</v>
      </c>
      <c r="S5" s="103">
        <f t="shared" ref="S5:S20" si="1">LEN(C5)</f>
        <v>5</v>
      </c>
      <c r="T5" s="103">
        <f t="shared" ref="T5:T20" si="2">VALUE(IF(MID(C5,S5-1,1)="-",RIGHT(C5,1),RIGHT(C5,2)))</f>
        <v>1</v>
      </c>
      <c r="U5" s="103"/>
      <c r="V5" s="103">
        <f t="shared" ref="V5:V20" si="3">VALUE(IF(MID(D5,2,1)="-",LEFT(D5,1),LEFT(D5,2)))</f>
        <v>6</v>
      </c>
      <c r="W5" s="103">
        <f t="shared" ref="W5:W20" si="4">LEN(D5)</f>
        <v>5</v>
      </c>
      <c r="X5" s="103">
        <f t="shared" ref="X5:X20" si="5">VALUE(IF(MID(D5,W5-1,1)="-",RIGHT(D5,1),RIGHT(D5,2)))</f>
        <v>5</v>
      </c>
      <c r="Y5" s="104"/>
      <c r="Z5" s="103">
        <f t="shared" ref="Z5:Z20" si="6">VALUE(IF(MID(F5,2,1)="-",LEFT(F5,1),LEFT(F5,2)))</f>
        <v>2</v>
      </c>
      <c r="AA5" s="103">
        <f t="shared" ref="AA5:AA20" si="7">LEN(F5)</f>
        <v>5</v>
      </c>
      <c r="AB5" s="103">
        <f t="shared" ref="AB5:AB20" si="8">VALUE(IF(MID(F5,AA5-1,1)="-",RIGHT(F5,1),RIGHT(F5,2)))</f>
        <v>5</v>
      </c>
      <c r="AC5" s="103"/>
      <c r="AD5" s="103">
        <f t="shared" ref="AD5:AD20" si="9">VALUE(IF(MID(G5,2,1)="-",LEFT(G5,1),LEFT(G5,2)))</f>
        <v>6</v>
      </c>
      <c r="AE5" s="103">
        <f t="shared" ref="AE5:AE20" si="10">LEN(G5)</f>
        <v>5</v>
      </c>
      <c r="AF5" s="103">
        <f t="shared" ref="AF5:AF20" si="11">VALUE(IF(MID(G5,AE5-1,1)="-",RIGHT(G5,1),RIGHT(G5,2)))</f>
        <v>3</v>
      </c>
      <c r="AG5" s="104"/>
      <c r="AH5" s="103">
        <f t="shared" ref="AH5:AH20" si="12">VALUE(IF(MID(I5,2,1)="-",LEFT(I5,1),LEFT(I5,2)))</f>
        <v>3</v>
      </c>
      <c r="AI5" s="103">
        <f t="shared" ref="AI5:AI20" si="13">LEN(I5)</f>
        <v>5</v>
      </c>
      <c r="AJ5" s="103">
        <f t="shared" ref="AJ5:AJ20" si="14">VALUE(IF(MID(I5,AI5-1,1)="-",RIGHT(I5,1),RIGHT(I5,2)))</f>
        <v>4</v>
      </c>
      <c r="AK5" s="103"/>
      <c r="AL5" s="103">
        <f t="shared" ref="AL5:AL20" si="15">VALUE(IF(MID(J5,2,1)="-",LEFT(J5,1),LEFT(J5,2)))</f>
        <v>2</v>
      </c>
      <c r="AM5" s="103">
        <f t="shared" ref="AM5:AM20" si="16">LEN(J5)</f>
        <v>5</v>
      </c>
      <c r="AN5" s="103">
        <f t="shared" ref="AN5:AN20" si="17">VALUE(IF(MID(J5,AM5-1,1)="-",RIGHT(J5,1),RIGHT(J5,2)))</f>
        <v>1</v>
      </c>
      <c r="AO5" s="104"/>
      <c r="AP5" s="103" t="e">
        <f>VALUE(IF(MID(#REF!,2,1)="-",LEFT(#REF!,1),LEFT(#REF!,2)))</f>
        <v>#REF!</v>
      </c>
      <c r="AQ5" s="103" t="e">
        <f>LEN(#REF!)</f>
        <v>#REF!</v>
      </c>
      <c r="AR5" s="103" t="e">
        <f>VALUE(IF(MID(#REF!,AQ5-1,1)="-",RIGHT(#REF!,1),RIGHT(#REF!,2)))</f>
        <v>#REF!</v>
      </c>
      <c r="AS5" s="104"/>
      <c r="AT5" s="103" t="e">
        <f>VALUE(IF(MID(#REF!,2,1)="-",LEFT(#REF!,1),LEFT(#REF!,2)))</f>
        <v>#REF!</v>
      </c>
      <c r="AU5" s="103" t="e">
        <f>LEN(#REF!)</f>
        <v>#REF!</v>
      </c>
      <c r="AV5" s="103" t="e">
        <f>VALUE(IF(MID(#REF!,AU5-1,1)="-",RIGHT(#REF!,1),RIGHT(#REF!,2)))</f>
        <v>#REF!</v>
      </c>
      <c r="AW5" s="103"/>
      <c r="AX5" s="103" t="e">
        <f>VALUE(IF(MID(#REF!,2,1)="-",LEFT(#REF!,1),LEFT(#REF!,2)))</f>
        <v>#REF!</v>
      </c>
      <c r="AY5" s="103" t="e">
        <f>LEN(#REF!)</f>
        <v>#REF!</v>
      </c>
      <c r="AZ5" s="103" t="e">
        <f>VALUE(IF(MID(#REF!,AY5-1,1)="-",RIGHT(#REF!,1),RIGHT(#REF!,2)))</f>
        <v>#REF!</v>
      </c>
      <c r="BA5" s="104"/>
      <c r="BB5" s="103" t="e">
        <f t="shared" ref="BB5:BB20" si="18">VALUE(IF(MID(H5,2,1)="-",LEFT(H5,1),LEFT(H5,2)))</f>
        <v>#VALUE!</v>
      </c>
      <c r="BC5" s="103">
        <f t="shared" ref="BC5:BC20" si="19">LEN(H5)</f>
        <v>0</v>
      </c>
      <c r="BD5" s="103" t="e">
        <f t="shared" ref="BD5:BD20" si="20">VALUE(IF(MID(H5,BC5-1,1)="-",RIGHT(H5,1),RIGHT(H5,2)))</f>
        <v>#VALUE!</v>
      </c>
      <c r="BE5" s="74"/>
      <c r="BF5" s="60">
        <f>SUM(R5,T5,V5, X5,Z5,AB5,AD5, AF5,AH5,AJ5,AL5, AN5)</f>
        <v>42</v>
      </c>
      <c r="BG5" s="60"/>
      <c r="BH5" s="60"/>
      <c r="BI5" s="60"/>
      <c r="BJ5" s="60"/>
      <c r="BK5" s="60"/>
      <c r="BL5" s="60"/>
      <c r="BM5" s="60"/>
      <c r="BN5" s="60"/>
      <c r="BO5" s="60"/>
    </row>
    <row r="6" spans="1:67" ht="24" customHeight="1" x14ac:dyDescent="0.25">
      <c r="A6" s="58"/>
      <c r="B6" s="71">
        <f>B5+7</f>
        <v>45939</v>
      </c>
      <c r="C6" s="72" t="s">
        <v>83</v>
      </c>
      <c r="D6" s="73" t="s">
        <v>93</v>
      </c>
      <c r="E6" s="113"/>
      <c r="F6" s="72" t="s">
        <v>163</v>
      </c>
      <c r="G6" s="73" t="s">
        <v>78</v>
      </c>
      <c r="H6" s="113"/>
      <c r="I6" s="72" t="s">
        <v>77</v>
      </c>
      <c r="J6" s="73" t="s">
        <v>85</v>
      </c>
      <c r="K6" s="59"/>
      <c r="L6" s="59"/>
      <c r="M6" s="59"/>
      <c r="N6" s="59"/>
      <c r="O6" s="59"/>
      <c r="P6" s="59"/>
      <c r="Q6" s="98"/>
      <c r="R6" s="103">
        <f t="shared" si="0"/>
        <v>2</v>
      </c>
      <c r="S6" s="103">
        <f t="shared" si="1"/>
        <v>5</v>
      </c>
      <c r="T6" s="103">
        <f t="shared" si="2"/>
        <v>6</v>
      </c>
      <c r="U6" s="103"/>
      <c r="V6" s="103">
        <f t="shared" si="3"/>
        <v>1</v>
      </c>
      <c r="W6" s="103">
        <f t="shared" si="4"/>
        <v>5</v>
      </c>
      <c r="X6" s="103">
        <f t="shared" si="5"/>
        <v>3</v>
      </c>
      <c r="Y6" s="104"/>
      <c r="Z6" s="103">
        <f t="shared" si="6"/>
        <v>5</v>
      </c>
      <c r="AA6" s="103">
        <f t="shared" si="7"/>
        <v>5</v>
      </c>
      <c r="AB6" s="103">
        <f t="shared" si="8"/>
        <v>4</v>
      </c>
      <c r="AC6" s="103"/>
      <c r="AD6" s="103">
        <f t="shared" si="9"/>
        <v>6</v>
      </c>
      <c r="AE6" s="103">
        <f t="shared" si="10"/>
        <v>5</v>
      </c>
      <c r="AF6" s="103">
        <f t="shared" si="11"/>
        <v>1</v>
      </c>
      <c r="AG6" s="104"/>
      <c r="AH6" s="103">
        <f t="shared" si="12"/>
        <v>2</v>
      </c>
      <c r="AI6" s="103">
        <f t="shared" si="13"/>
        <v>5</v>
      </c>
      <c r="AJ6" s="103">
        <f t="shared" si="14"/>
        <v>4</v>
      </c>
      <c r="AK6" s="103"/>
      <c r="AL6" s="103">
        <f t="shared" si="15"/>
        <v>5</v>
      </c>
      <c r="AM6" s="103">
        <f t="shared" si="16"/>
        <v>5</v>
      </c>
      <c r="AN6" s="103">
        <f t="shared" si="17"/>
        <v>3</v>
      </c>
      <c r="AO6" s="104"/>
      <c r="AP6" s="103" t="e">
        <f>VALUE(IF(MID(#REF!,2,1)="-",LEFT(#REF!,1),LEFT(#REF!,2)))</f>
        <v>#REF!</v>
      </c>
      <c r="AQ6" s="103" t="e">
        <f>LEN(#REF!)</f>
        <v>#REF!</v>
      </c>
      <c r="AR6" s="103" t="e">
        <f>VALUE(IF(MID(#REF!,AQ6-1,1)="-",RIGHT(#REF!,1),RIGHT(#REF!,2)))</f>
        <v>#REF!</v>
      </c>
      <c r="AS6" s="104"/>
      <c r="AT6" s="103" t="e">
        <f>VALUE(IF(MID(#REF!,2,1)="-",LEFT(#REF!,1),LEFT(#REF!,2)))</f>
        <v>#REF!</v>
      </c>
      <c r="AU6" s="103" t="e">
        <f>LEN(#REF!)</f>
        <v>#REF!</v>
      </c>
      <c r="AV6" s="103" t="e">
        <f>VALUE(IF(MID(#REF!,AU6-1,1)="-",RIGHT(#REF!,1),RIGHT(#REF!,2)))</f>
        <v>#REF!</v>
      </c>
      <c r="AW6" s="103"/>
      <c r="AX6" s="103" t="e">
        <f>VALUE(IF(MID(#REF!,2,1)="-",LEFT(#REF!,1),LEFT(#REF!,2)))</f>
        <v>#REF!</v>
      </c>
      <c r="AY6" s="103" t="e">
        <f>LEN(#REF!)</f>
        <v>#REF!</v>
      </c>
      <c r="AZ6" s="103" t="e">
        <f>VALUE(IF(MID(#REF!,AY6-1,1)="-",RIGHT(#REF!,1),RIGHT(#REF!,2)))</f>
        <v>#REF!</v>
      </c>
      <c r="BA6" s="104"/>
      <c r="BB6" s="103" t="e">
        <f t="shared" si="18"/>
        <v>#VALUE!</v>
      </c>
      <c r="BC6" s="103">
        <f t="shared" si="19"/>
        <v>0</v>
      </c>
      <c r="BD6" s="103" t="e">
        <f t="shared" si="20"/>
        <v>#VALUE!</v>
      </c>
      <c r="BE6" s="74"/>
      <c r="BF6" s="60">
        <f t="shared" ref="BF6:BF20" si="21">SUM(R6,T6,V6, X6,Z6,AB6,AD6, AF6,AH6,AJ6,AL6, AN6)</f>
        <v>42</v>
      </c>
      <c r="BG6" s="60"/>
      <c r="BH6" s="60"/>
      <c r="BI6" s="60"/>
      <c r="BJ6" s="60"/>
      <c r="BK6" s="60"/>
      <c r="BL6" s="60"/>
      <c r="BM6" s="60"/>
      <c r="BN6" s="60"/>
      <c r="BO6" s="60"/>
    </row>
    <row r="7" spans="1:67" ht="24" customHeight="1" x14ac:dyDescent="0.25">
      <c r="A7" s="58"/>
      <c r="B7" s="71">
        <f t="shared" ref="B7:B14" si="22">B6+7</f>
        <v>45946</v>
      </c>
      <c r="C7" s="72" t="s">
        <v>79</v>
      </c>
      <c r="D7" s="73" t="s">
        <v>76</v>
      </c>
      <c r="E7" s="113"/>
      <c r="F7" s="72" t="s">
        <v>91</v>
      </c>
      <c r="G7" s="73" t="s">
        <v>164</v>
      </c>
      <c r="H7" s="113"/>
      <c r="I7" s="72" t="s">
        <v>81</v>
      </c>
      <c r="J7" s="73" t="s">
        <v>82</v>
      </c>
      <c r="K7" s="59"/>
      <c r="L7" s="59"/>
      <c r="M7" s="59"/>
      <c r="N7" s="59"/>
      <c r="O7" s="59"/>
      <c r="P7" s="59"/>
      <c r="Q7" s="98"/>
      <c r="R7" s="103">
        <f t="shared" si="0"/>
        <v>1</v>
      </c>
      <c r="S7" s="103">
        <f t="shared" si="1"/>
        <v>5</v>
      </c>
      <c r="T7" s="103">
        <f t="shared" si="2"/>
        <v>5</v>
      </c>
      <c r="U7" s="103"/>
      <c r="V7" s="103">
        <f t="shared" si="3"/>
        <v>6</v>
      </c>
      <c r="W7" s="103">
        <f t="shared" si="4"/>
        <v>5</v>
      </c>
      <c r="X7" s="103">
        <f t="shared" si="5"/>
        <v>4</v>
      </c>
      <c r="Y7" s="104"/>
      <c r="Z7" s="103">
        <f t="shared" si="6"/>
        <v>1</v>
      </c>
      <c r="AA7" s="103">
        <f t="shared" si="7"/>
        <v>5</v>
      </c>
      <c r="AB7" s="103">
        <f t="shared" si="8"/>
        <v>4</v>
      </c>
      <c r="AC7" s="103"/>
      <c r="AD7" s="103">
        <f t="shared" si="9"/>
        <v>2</v>
      </c>
      <c r="AE7" s="103">
        <f t="shared" si="10"/>
        <v>5</v>
      </c>
      <c r="AF7" s="103">
        <f t="shared" si="11"/>
        <v>3</v>
      </c>
      <c r="AG7" s="104"/>
      <c r="AH7" s="103">
        <f t="shared" si="12"/>
        <v>5</v>
      </c>
      <c r="AI7" s="103">
        <f t="shared" si="13"/>
        <v>5</v>
      </c>
      <c r="AJ7" s="103">
        <f t="shared" si="14"/>
        <v>2</v>
      </c>
      <c r="AK7" s="103"/>
      <c r="AL7" s="103">
        <f t="shared" si="15"/>
        <v>3</v>
      </c>
      <c r="AM7" s="103">
        <f t="shared" si="16"/>
        <v>5</v>
      </c>
      <c r="AN7" s="103">
        <f t="shared" si="17"/>
        <v>6</v>
      </c>
      <c r="AO7" s="104"/>
      <c r="AP7" s="103" t="e">
        <f>VALUE(IF(MID(#REF!,2,1)="-",LEFT(#REF!,1),LEFT(#REF!,2)))</f>
        <v>#REF!</v>
      </c>
      <c r="AQ7" s="103" t="e">
        <f>LEN(#REF!)</f>
        <v>#REF!</v>
      </c>
      <c r="AR7" s="103" t="e">
        <f>VALUE(IF(MID(#REF!,AQ7-1,1)="-",RIGHT(#REF!,1),RIGHT(#REF!,2)))</f>
        <v>#REF!</v>
      </c>
      <c r="AS7" s="104"/>
      <c r="AT7" s="103" t="e">
        <f>VALUE(IF(MID(#REF!,2,1)="-",LEFT(#REF!,1),LEFT(#REF!,2)))</f>
        <v>#REF!</v>
      </c>
      <c r="AU7" s="103" t="e">
        <f>LEN(#REF!)</f>
        <v>#REF!</v>
      </c>
      <c r="AV7" s="103" t="e">
        <f>VALUE(IF(MID(#REF!,AU7-1,1)="-",RIGHT(#REF!,1),RIGHT(#REF!,2)))</f>
        <v>#REF!</v>
      </c>
      <c r="AW7" s="103"/>
      <c r="AX7" s="103" t="e">
        <f>VALUE(IF(MID(#REF!,2,1)="-",LEFT(#REF!,1),LEFT(#REF!,2)))</f>
        <v>#REF!</v>
      </c>
      <c r="AY7" s="103" t="e">
        <f>LEN(#REF!)</f>
        <v>#REF!</v>
      </c>
      <c r="AZ7" s="103" t="e">
        <f>VALUE(IF(MID(#REF!,AY7-1,1)="-",RIGHT(#REF!,1),RIGHT(#REF!,2)))</f>
        <v>#REF!</v>
      </c>
      <c r="BA7" s="104"/>
      <c r="BB7" s="103" t="e">
        <f t="shared" si="18"/>
        <v>#VALUE!</v>
      </c>
      <c r="BC7" s="103">
        <f t="shared" si="19"/>
        <v>0</v>
      </c>
      <c r="BD7" s="103" t="e">
        <f t="shared" si="20"/>
        <v>#VALUE!</v>
      </c>
      <c r="BE7" s="74"/>
      <c r="BF7" s="60">
        <f t="shared" si="21"/>
        <v>42</v>
      </c>
      <c r="BG7" s="60"/>
      <c r="BH7" s="60"/>
      <c r="BI7" s="60"/>
      <c r="BJ7" s="60"/>
      <c r="BK7" s="60"/>
      <c r="BL7" s="60"/>
      <c r="BM7" s="60"/>
      <c r="BN7" s="60"/>
      <c r="BO7" s="60"/>
    </row>
    <row r="8" spans="1:67" ht="24" customHeight="1" x14ac:dyDescent="0.25">
      <c r="A8" s="58"/>
      <c r="B8" s="71">
        <f t="shared" si="22"/>
        <v>45953</v>
      </c>
      <c r="C8" s="72" t="s">
        <v>84</v>
      </c>
      <c r="D8" s="73" t="s">
        <v>92</v>
      </c>
      <c r="E8" s="113"/>
      <c r="F8" s="72" t="s">
        <v>165</v>
      </c>
      <c r="G8" s="73" t="s">
        <v>87</v>
      </c>
      <c r="H8" s="113"/>
      <c r="I8" s="72" t="s">
        <v>80</v>
      </c>
      <c r="J8" s="73" t="s">
        <v>166</v>
      </c>
      <c r="K8" s="59"/>
      <c r="L8" s="59"/>
      <c r="M8" s="59"/>
      <c r="N8" s="59"/>
      <c r="O8" s="254"/>
      <c r="P8" s="59"/>
      <c r="Q8" s="98"/>
      <c r="R8" s="103">
        <f>VALUE(IF(MID(C8,2,1)="-",LEFT(C8,1),LEFT(C8,2)))</f>
        <v>4</v>
      </c>
      <c r="S8" s="103">
        <f>LEN(C8)</f>
        <v>5</v>
      </c>
      <c r="T8" s="103">
        <f>VALUE(IF(MID(C8,S8-1,1)="-",RIGHT(C8,1),RIGHT(C8,2)))</f>
        <v>5</v>
      </c>
      <c r="U8" s="103"/>
      <c r="V8" s="103">
        <f>VALUE(IF(MID(D8,2,1)="-",LEFT(D8,1),LEFT(D8,2)))</f>
        <v>1</v>
      </c>
      <c r="W8" s="103">
        <f>LEN(D8)</f>
        <v>5</v>
      </c>
      <c r="X8" s="103">
        <f>VALUE(IF(MID(D8,W8-1,1)="-",RIGHT(D8,1),RIGHT(D8,2)))</f>
        <v>2</v>
      </c>
      <c r="Y8" s="104"/>
      <c r="Z8" s="103">
        <f>VALUE(IF(MID(F8,2,1)="-",LEFT(F8,1),LEFT(F8,2)))</f>
        <v>5</v>
      </c>
      <c r="AA8" s="103">
        <f>LEN(F8)</f>
        <v>5</v>
      </c>
      <c r="AB8" s="103">
        <f>VALUE(IF(MID(F8,AA8-1,1)="-",RIGHT(F8,1),RIGHT(F8,2)))</f>
        <v>6</v>
      </c>
      <c r="AC8" s="103"/>
      <c r="AD8" s="103">
        <f>VALUE(IF(MID(G8,2,1)="-",LEFT(G8,1),LEFT(G8,2)))</f>
        <v>4</v>
      </c>
      <c r="AE8" s="103">
        <f>LEN(G8)</f>
        <v>5</v>
      </c>
      <c r="AF8" s="103">
        <f>VALUE(IF(MID(G8,AE8-1,1)="-",RIGHT(G8,1),RIGHT(G8,2)))</f>
        <v>3</v>
      </c>
      <c r="AG8" s="104"/>
      <c r="AH8" s="103">
        <f>VALUE(IF(MID(I8,2,1)="-",LEFT(I8,1),LEFT(I8,2)))</f>
        <v>3</v>
      </c>
      <c r="AI8" s="103">
        <f>LEN(I8)</f>
        <v>5</v>
      </c>
      <c r="AJ8" s="103">
        <f>VALUE(IF(MID(I8,AI8-1,1)="-",RIGHT(I8,1),RIGHT(I8,2)))</f>
        <v>1</v>
      </c>
      <c r="AK8" s="103"/>
      <c r="AL8" s="103">
        <f>VALUE(IF(MID(J8,2,1)="-",LEFT(J8,1),LEFT(J8,2)))</f>
        <v>6</v>
      </c>
      <c r="AM8" s="103">
        <f>LEN(J8)</f>
        <v>5</v>
      </c>
      <c r="AN8" s="103">
        <f>VALUE(IF(MID(J8,AM8-1,1)="-",RIGHT(J8,1),RIGHT(J8,2)))</f>
        <v>2</v>
      </c>
      <c r="AO8" s="104"/>
      <c r="AP8" s="103" t="e">
        <f>VALUE(IF(MID(#REF!,2,1)="-",LEFT(#REF!,1),LEFT(#REF!,2)))</f>
        <v>#REF!</v>
      </c>
      <c r="AQ8" s="103" t="e">
        <f>LEN(#REF!)</f>
        <v>#REF!</v>
      </c>
      <c r="AR8" s="103" t="e">
        <f>VALUE(IF(MID(#REF!,AQ8-1,1)="-",RIGHT(#REF!,1),RIGHT(#REF!,2)))</f>
        <v>#REF!</v>
      </c>
      <c r="AS8" s="104"/>
      <c r="AT8" s="103" t="e">
        <f>VALUE(IF(MID(#REF!,2,1)="-",LEFT(#REF!,1),LEFT(#REF!,2)))</f>
        <v>#REF!</v>
      </c>
      <c r="AU8" s="103" t="e">
        <f>LEN(#REF!)</f>
        <v>#REF!</v>
      </c>
      <c r="AV8" s="103" t="e">
        <f>VALUE(IF(MID(#REF!,AU8-1,1)="-",RIGHT(#REF!,1),RIGHT(#REF!,2)))</f>
        <v>#REF!</v>
      </c>
      <c r="AW8" s="103"/>
      <c r="AX8" s="103" t="e">
        <f>VALUE(IF(MID(#REF!,2,1)="-",LEFT(#REF!,1),LEFT(#REF!,2)))</f>
        <v>#REF!</v>
      </c>
      <c r="AY8" s="103" t="e">
        <f>LEN(#REF!)</f>
        <v>#REF!</v>
      </c>
      <c r="AZ8" s="103" t="e">
        <f>VALUE(IF(MID(#REF!,AY8-1,1)="-",RIGHT(#REF!,1),RIGHT(#REF!,2)))</f>
        <v>#REF!</v>
      </c>
      <c r="BA8" s="104"/>
      <c r="BB8" s="103" t="e">
        <f>VALUE(IF(MID(H8,2,1)="-",LEFT(H8,1),LEFT(H8,2)))</f>
        <v>#VALUE!</v>
      </c>
      <c r="BC8" s="103">
        <f>LEN(H8)</f>
        <v>0</v>
      </c>
      <c r="BD8" s="103" t="e">
        <f>VALUE(IF(MID(H8,BC8-1,1)="-",RIGHT(H8,1),RIGHT(H8,2)))</f>
        <v>#VALUE!</v>
      </c>
      <c r="BE8" s="74"/>
      <c r="BF8" s="60">
        <f>SUM(R8,T8,V8, X8,Z8,AB8,AD8, AF8,AH8,AJ8,AL8, AN8)</f>
        <v>42</v>
      </c>
      <c r="BG8" s="60"/>
      <c r="BH8" s="60"/>
      <c r="BI8" s="60"/>
      <c r="BJ8" s="60"/>
      <c r="BK8" s="60"/>
      <c r="BL8" s="60"/>
      <c r="BM8" s="60"/>
      <c r="BN8" s="60"/>
      <c r="BO8" s="60"/>
    </row>
    <row r="9" spans="1:67" ht="24" customHeight="1" x14ac:dyDescent="0.25">
      <c r="A9" s="58"/>
      <c r="B9" s="71">
        <f t="shared" si="22"/>
        <v>45960</v>
      </c>
      <c r="C9" s="72" t="s">
        <v>90</v>
      </c>
      <c r="D9" s="73" t="s">
        <v>167</v>
      </c>
      <c r="E9" s="113"/>
      <c r="F9" s="72" t="s">
        <v>75</v>
      </c>
      <c r="G9" s="73" t="s">
        <v>168</v>
      </c>
      <c r="H9" s="113"/>
      <c r="I9" s="72" t="s">
        <v>169</v>
      </c>
      <c r="J9" s="73" t="s">
        <v>89</v>
      </c>
      <c r="K9" s="59"/>
      <c r="L9" s="59"/>
      <c r="M9" s="59"/>
      <c r="N9" s="59"/>
      <c r="O9" s="59"/>
      <c r="P9" s="59"/>
      <c r="Q9" s="98"/>
      <c r="R9" s="103">
        <f t="shared" si="0"/>
        <v>1</v>
      </c>
      <c r="S9" s="103">
        <f t="shared" si="1"/>
        <v>5</v>
      </c>
      <c r="T9" s="103">
        <f t="shared" si="2"/>
        <v>6</v>
      </c>
      <c r="U9" s="103"/>
      <c r="V9" s="103">
        <f t="shared" si="3"/>
        <v>3</v>
      </c>
      <c r="W9" s="103">
        <f t="shared" si="4"/>
        <v>5</v>
      </c>
      <c r="X9" s="103">
        <f t="shared" si="5"/>
        <v>5</v>
      </c>
      <c r="Y9" s="104"/>
      <c r="Z9" s="103">
        <f t="shared" si="6"/>
        <v>5</v>
      </c>
      <c r="AA9" s="103">
        <f t="shared" si="7"/>
        <v>5</v>
      </c>
      <c r="AB9" s="103">
        <f t="shared" si="8"/>
        <v>1</v>
      </c>
      <c r="AC9" s="103"/>
      <c r="AD9" s="103">
        <f t="shared" si="9"/>
        <v>4</v>
      </c>
      <c r="AE9" s="103">
        <f t="shared" si="10"/>
        <v>5</v>
      </c>
      <c r="AF9" s="103">
        <f t="shared" si="11"/>
        <v>2</v>
      </c>
      <c r="AG9" s="104"/>
      <c r="AH9" s="103">
        <f t="shared" si="12"/>
        <v>4</v>
      </c>
      <c r="AI9" s="103">
        <f t="shared" si="13"/>
        <v>5</v>
      </c>
      <c r="AJ9" s="103">
        <f t="shared" si="14"/>
        <v>6</v>
      </c>
      <c r="AK9" s="103"/>
      <c r="AL9" s="103">
        <f t="shared" si="15"/>
        <v>3</v>
      </c>
      <c r="AM9" s="103">
        <f t="shared" si="16"/>
        <v>5</v>
      </c>
      <c r="AN9" s="103">
        <f t="shared" si="17"/>
        <v>2</v>
      </c>
      <c r="AO9" s="104"/>
      <c r="AP9" s="103" t="e">
        <f>VALUE(IF(MID(#REF!,2,1)="-",LEFT(#REF!,1),LEFT(#REF!,2)))</f>
        <v>#REF!</v>
      </c>
      <c r="AQ9" s="103" t="e">
        <f>LEN(#REF!)</f>
        <v>#REF!</v>
      </c>
      <c r="AR9" s="103" t="e">
        <f>VALUE(IF(MID(#REF!,AQ9-1,1)="-",RIGHT(#REF!,1),RIGHT(#REF!,2)))</f>
        <v>#REF!</v>
      </c>
      <c r="AS9" s="104"/>
      <c r="AT9" s="103" t="e">
        <f>VALUE(IF(MID(#REF!,2,1)="-",LEFT(#REF!,1),LEFT(#REF!,2)))</f>
        <v>#REF!</v>
      </c>
      <c r="AU9" s="103" t="e">
        <f>LEN(#REF!)</f>
        <v>#REF!</v>
      </c>
      <c r="AV9" s="103" t="e">
        <f>VALUE(IF(MID(#REF!,AU9-1,1)="-",RIGHT(#REF!,1),RIGHT(#REF!,2)))</f>
        <v>#REF!</v>
      </c>
      <c r="AW9" s="103"/>
      <c r="AX9" s="103" t="e">
        <f>VALUE(IF(MID(#REF!,2,1)="-",LEFT(#REF!,1),LEFT(#REF!,2)))</f>
        <v>#REF!</v>
      </c>
      <c r="AY9" s="103" t="e">
        <f>LEN(#REF!)</f>
        <v>#REF!</v>
      </c>
      <c r="AZ9" s="103" t="e">
        <f>VALUE(IF(MID(#REF!,AY9-1,1)="-",RIGHT(#REF!,1),RIGHT(#REF!,2)))</f>
        <v>#REF!</v>
      </c>
      <c r="BA9" s="104"/>
      <c r="BB9" s="103" t="e">
        <f t="shared" si="18"/>
        <v>#VALUE!</v>
      </c>
      <c r="BC9" s="103">
        <f t="shared" si="19"/>
        <v>0</v>
      </c>
      <c r="BD9" s="103" t="e">
        <f t="shared" si="20"/>
        <v>#VALUE!</v>
      </c>
      <c r="BE9" s="74"/>
      <c r="BF9" s="60">
        <f t="shared" si="21"/>
        <v>42</v>
      </c>
      <c r="BG9" s="60"/>
      <c r="BH9" s="60"/>
      <c r="BI9" s="60"/>
      <c r="BJ9" s="60"/>
      <c r="BK9" s="60"/>
      <c r="BL9" s="60"/>
      <c r="BM9" s="60"/>
      <c r="BN9" s="60"/>
      <c r="BO9" s="60"/>
    </row>
    <row r="10" spans="1:67" ht="19.95" customHeight="1" x14ac:dyDescent="0.25">
      <c r="A10" s="58"/>
      <c r="B10" s="71">
        <f>B9+7</f>
        <v>45967</v>
      </c>
      <c r="C10" s="283" t="s">
        <v>190</v>
      </c>
      <c r="D10" s="284"/>
      <c r="E10" s="284"/>
      <c r="F10" s="284"/>
      <c r="G10" s="284"/>
      <c r="H10" s="284"/>
      <c r="I10" s="284"/>
      <c r="J10" s="285"/>
      <c r="K10" s="59"/>
      <c r="L10" s="59"/>
      <c r="M10" s="59"/>
      <c r="N10" s="59"/>
      <c r="O10" s="59"/>
      <c r="P10" s="59"/>
      <c r="Q10" s="98"/>
      <c r="R10" s="103" t="e">
        <f t="shared" ref="R10" si="23">VALUE(IF(MID(C10,2,1)="-",LEFT(C10,1),LEFT(C10,2)))</f>
        <v>#VALUE!</v>
      </c>
      <c r="S10" s="103">
        <f t="shared" ref="S10" si="24">LEN(C10)</f>
        <v>26</v>
      </c>
      <c r="T10" s="103" t="e">
        <f t="shared" ref="T10" si="25">VALUE(IF(MID(C10,S10-1,1)="-",RIGHT(C10,1),RIGHT(C10,2)))</f>
        <v>#VALUE!</v>
      </c>
      <c r="U10" s="103"/>
      <c r="V10" s="103" t="e">
        <f t="shared" ref="V10" si="26">VALUE(IF(MID(D10,2,1)="-",LEFT(D10,1),LEFT(D10,2)))</f>
        <v>#VALUE!</v>
      </c>
      <c r="W10" s="103">
        <f t="shared" ref="W10" si="27">LEN(D10)</f>
        <v>0</v>
      </c>
      <c r="X10" s="103" t="e">
        <f t="shared" ref="X10" si="28">VALUE(IF(MID(D10,W10-1,1)="-",RIGHT(D10,1),RIGHT(D10,2)))</f>
        <v>#VALUE!</v>
      </c>
      <c r="Y10" s="104"/>
      <c r="Z10" s="103" t="e">
        <f t="shared" ref="Z10" si="29">VALUE(IF(MID(F10,2,1)="-",LEFT(F10,1),LEFT(F10,2)))</f>
        <v>#VALUE!</v>
      </c>
      <c r="AA10" s="103">
        <f t="shared" ref="AA10" si="30">LEN(F10)</f>
        <v>0</v>
      </c>
      <c r="AB10" s="103" t="e">
        <f t="shared" ref="AB10" si="31">VALUE(IF(MID(F10,AA10-1,1)="-",RIGHT(F10,1),RIGHT(F10,2)))</f>
        <v>#VALUE!</v>
      </c>
      <c r="AC10" s="103"/>
      <c r="AD10" s="103" t="e">
        <f t="shared" ref="AD10" si="32">VALUE(IF(MID(G10,2,1)="-",LEFT(G10,1),LEFT(G10,2)))</f>
        <v>#VALUE!</v>
      </c>
      <c r="AE10" s="103">
        <f t="shared" ref="AE10" si="33">LEN(G10)</f>
        <v>0</v>
      </c>
      <c r="AF10" s="103" t="e">
        <f t="shared" ref="AF10" si="34">VALUE(IF(MID(G10,AE10-1,1)="-",RIGHT(G10,1),RIGHT(G10,2)))</f>
        <v>#VALUE!</v>
      </c>
      <c r="AG10" s="104"/>
      <c r="AH10" s="103" t="e">
        <f t="shared" ref="AH10" si="35">VALUE(IF(MID(I10,2,1)="-",LEFT(I10,1),LEFT(I10,2)))</f>
        <v>#VALUE!</v>
      </c>
      <c r="AI10" s="103">
        <f t="shared" ref="AI10" si="36">LEN(I10)</f>
        <v>0</v>
      </c>
      <c r="AJ10" s="103" t="e">
        <f t="shared" ref="AJ10" si="37">VALUE(IF(MID(I10,AI10-1,1)="-",RIGHT(I10,1),RIGHT(I10,2)))</f>
        <v>#VALUE!</v>
      </c>
      <c r="AK10" s="103"/>
      <c r="AL10" s="103" t="e">
        <f t="shared" ref="AL10" si="38">VALUE(IF(MID(J10,2,1)="-",LEFT(J10,1),LEFT(J10,2)))</f>
        <v>#VALUE!</v>
      </c>
      <c r="AM10" s="103">
        <f t="shared" ref="AM10" si="39">LEN(J10)</f>
        <v>0</v>
      </c>
      <c r="AN10" s="103" t="e">
        <f t="shared" ref="AN10" si="40">VALUE(IF(MID(J10,AM10-1,1)="-",RIGHT(J10,1),RIGHT(J10,2)))</f>
        <v>#VALUE!</v>
      </c>
      <c r="AO10" s="104"/>
      <c r="AP10" s="103" t="e">
        <f>VALUE(IF(MID(#REF!,2,1)="-",LEFT(#REF!,1),LEFT(#REF!,2)))</f>
        <v>#REF!</v>
      </c>
      <c r="AQ10" s="103" t="e">
        <f>LEN(#REF!)</f>
        <v>#REF!</v>
      </c>
      <c r="AR10" s="103" t="e">
        <f>VALUE(IF(MID(#REF!,AQ10-1,1)="-",RIGHT(#REF!,1),RIGHT(#REF!,2)))</f>
        <v>#REF!</v>
      </c>
      <c r="AS10" s="104"/>
      <c r="AT10" s="103" t="e">
        <f>VALUE(IF(MID(#REF!,2,1)="-",LEFT(#REF!,1),LEFT(#REF!,2)))</f>
        <v>#REF!</v>
      </c>
      <c r="AU10" s="103" t="e">
        <f>LEN(#REF!)</f>
        <v>#REF!</v>
      </c>
      <c r="AV10" s="103" t="e">
        <f>VALUE(IF(MID(#REF!,AU10-1,1)="-",RIGHT(#REF!,1),RIGHT(#REF!,2)))</f>
        <v>#REF!</v>
      </c>
      <c r="AW10" s="103"/>
      <c r="AX10" s="103" t="e">
        <f>VALUE(IF(MID(#REF!,2,1)="-",LEFT(#REF!,1),LEFT(#REF!,2)))</f>
        <v>#REF!</v>
      </c>
      <c r="AY10" s="103" t="e">
        <f>LEN(#REF!)</f>
        <v>#REF!</v>
      </c>
      <c r="AZ10" s="103" t="e">
        <f>VALUE(IF(MID(#REF!,AY10-1,1)="-",RIGHT(#REF!,1),RIGHT(#REF!,2)))</f>
        <v>#REF!</v>
      </c>
      <c r="BA10" s="104"/>
      <c r="BB10" s="103" t="e">
        <f t="shared" ref="BB10" si="41">VALUE(IF(MID(H10,2,1)="-",LEFT(H10,1),LEFT(H10,2)))</f>
        <v>#VALUE!</v>
      </c>
      <c r="BC10" s="103">
        <f t="shared" ref="BC10" si="42">LEN(H10)</f>
        <v>0</v>
      </c>
      <c r="BD10" s="103" t="e">
        <f t="shared" ref="BD10" si="43">VALUE(IF(MID(H10,BC10-1,1)="-",RIGHT(H10,1),RIGHT(H10,2)))</f>
        <v>#VALUE!</v>
      </c>
      <c r="BE10" s="74"/>
      <c r="BF10" s="60" t="e">
        <f t="shared" ref="BF10" si="44">SUM(R10,T10,V10, X10,Z10,AB10,AD10, AF10,AH10,AJ10,AL10, AN10)</f>
        <v>#VALUE!</v>
      </c>
      <c r="BG10" s="60"/>
      <c r="BH10" s="60"/>
      <c r="BI10" s="60"/>
      <c r="BJ10" s="60"/>
      <c r="BK10" s="60"/>
      <c r="BL10" s="60"/>
      <c r="BM10" s="60"/>
      <c r="BN10" s="60"/>
      <c r="BO10" s="60"/>
    </row>
    <row r="11" spans="1:67" ht="19.95" customHeight="1" x14ac:dyDescent="0.25">
      <c r="A11" s="58"/>
      <c r="B11" s="71">
        <f>B10+7</f>
        <v>45974</v>
      </c>
      <c r="C11" s="72" t="s">
        <v>94</v>
      </c>
      <c r="D11" s="73" t="s">
        <v>88</v>
      </c>
      <c r="E11" s="113"/>
      <c r="F11" s="72" t="s">
        <v>161</v>
      </c>
      <c r="G11" s="73" t="s">
        <v>160</v>
      </c>
      <c r="H11" s="113"/>
      <c r="I11" s="72" t="s">
        <v>86</v>
      </c>
      <c r="J11" s="73" t="s">
        <v>162</v>
      </c>
      <c r="K11" s="59"/>
      <c r="L11" s="59"/>
      <c r="M11" s="59"/>
      <c r="N11" s="59"/>
      <c r="O11" s="59"/>
      <c r="P11" s="59"/>
      <c r="Q11" s="98"/>
      <c r="R11" s="103">
        <f t="shared" si="0"/>
        <v>6</v>
      </c>
      <c r="S11" s="103">
        <f t="shared" si="1"/>
        <v>5</v>
      </c>
      <c r="T11" s="103">
        <f t="shared" si="2"/>
        <v>5</v>
      </c>
      <c r="U11" s="103"/>
      <c r="V11" s="103">
        <f t="shared" si="3"/>
        <v>4</v>
      </c>
      <c r="W11" s="103">
        <f t="shared" si="4"/>
        <v>5</v>
      </c>
      <c r="X11" s="103">
        <f t="shared" si="5"/>
        <v>1</v>
      </c>
      <c r="Y11" s="104"/>
      <c r="Z11" s="103">
        <f t="shared" si="6"/>
        <v>6</v>
      </c>
      <c r="AA11" s="103">
        <f t="shared" si="7"/>
        <v>5</v>
      </c>
      <c r="AB11" s="103">
        <f t="shared" si="8"/>
        <v>3</v>
      </c>
      <c r="AC11" s="103"/>
      <c r="AD11" s="103">
        <f t="shared" si="9"/>
        <v>2</v>
      </c>
      <c r="AE11" s="103">
        <f t="shared" si="10"/>
        <v>5</v>
      </c>
      <c r="AF11" s="103">
        <f t="shared" si="11"/>
        <v>5</v>
      </c>
      <c r="AG11" s="104"/>
      <c r="AH11" s="103">
        <f t="shared" si="12"/>
        <v>2</v>
      </c>
      <c r="AI11" s="103">
        <f t="shared" si="13"/>
        <v>5</v>
      </c>
      <c r="AJ11" s="103">
        <f t="shared" si="14"/>
        <v>1</v>
      </c>
      <c r="AK11" s="103"/>
      <c r="AL11" s="103">
        <f t="shared" si="15"/>
        <v>3</v>
      </c>
      <c r="AM11" s="103">
        <f t="shared" si="16"/>
        <v>5</v>
      </c>
      <c r="AN11" s="103">
        <f t="shared" si="17"/>
        <v>4</v>
      </c>
      <c r="AO11" s="104"/>
      <c r="AP11" s="103" t="e">
        <f>VALUE(IF(MID(#REF!,2,1)="-",LEFT(#REF!,1),LEFT(#REF!,2)))</f>
        <v>#REF!</v>
      </c>
      <c r="AQ11" s="103" t="e">
        <f>LEN(#REF!)</f>
        <v>#REF!</v>
      </c>
      <c r="AR11" s="103" t="e">
        <f>VALUE(IF(MID(#REF!,AQ11-1,1)="-",RIGHT(#REF!,1),RIGHT(#REF!,2)))</f>
        <v>#REF!</v>
      </c>
      <c r="AS11" s="104"/>
      <c r="AT11" s="103" t="e">
        <f>VALUE(IF(MID(#REF!,2,1)="-",LEFT(#REF!,1),LEFT(#REF!,2)))</f>
        <v>#REF!</v>
      </c>
      <c r="AU11" s="103" t="e">
        <f>LEN(#REF!)</f>
        <v>#REF!</v>
      </c>
      <c r="AV11" s="103" t="e">
        <f>VALUE(IF(MID(#REF!,AU11-1,1)="-",RIGHT(#REF!,1),RIGHT(#REF!,2)))</f>
        <v>#REF!</v>
      </c>
      <c r="AW11" s="103"/>
      <c r="AX11" s="103" t="e">
        <f>VALUE(IF(MID(#REF!,2,1)="-",LEFT(#REF!,1),LEFT(#REF!,2)))</f>
        <v>#REF!</v>
      </c>
      <c r="AY11" s="103" t="e">
        <f>LEN(#REF!)</f>
        <v>#REF!</v>
      </c>
      <c r="AZ11" s="103" t="e">
        <f>VALUE(IF(MID(#REF!,AY11-1,1)="-",RIGHT(#REF!,1),RIGHT(#REF!,2)))</f>
        <v>#REF!</v>
      </c>
      <c r="BA11" s="104"/>
      <c r="BB11" s="103" t="e">
        <f t="shared" si="18"/>
        <v>#VALUE!</v>
      </c>
      <c r="BC11" s="103">
        <f t="shared" si="19"/>
        <v>0</v>
      </c>
      <c r="BD11" s="103" t="e">
        <f t="shared" si="20"/>
        <v>#VALUE!</v>
      </c>
      <c r="BE11" s="74"/>
      <c r="BF11" s="60">
        <f t="shared" si="21"/>
        <v>42</v>
      </c>
      <c r="BG11" s="60"/>
      <c r="BH11" s="60"/>
      <c r="BI11" s="60"/>
      <c r="BJ11" s="60"/>
      <c r="BK11" s="60"/>
      <c r="BL11" s="60"/>
      <c r="BM11" s="60"/>
      <c r="BN11" s="60"/>
      <c r="BO11" s="60"/>
    </row>
    <row r="12" spans="1:67" ht="24" customHeight="1" x14ac:dyDescent="0.25">
      <c r="A12" s="58"/>
      <c r="B12" s="71">
        <f>B11+7</f>
        <v>45981</v>
      </c>
      <c r="C12" s="72" t="s">
        <v>93</v>
      </c>
      <c r="D12" s="73" t="s">
        <v>83</v>
      </c>
      <c r="E12" s="113"/>
      <c r="F12" s="72" t="s">
        <v>78</v>
      </c>
      <c r="G12" s="73" t="s">
        <v>163</v>
      </c>
      <c r="H12" s="113"/>
      <c r="I12" s="72" t="s">
        <v>85</v>
      </c>
      <c r="J12" s="73" t="s">
        <v>77</v>
      </c>
      <c r="K12" s="59"/>
      <c r="L12" s="59"/>
      <c r="M12" s="59"/>
      <c r="N12" s="59"/>
      <c r="O12" s="59"/>
      <c r="P12" s="59"/>
      <c r="Q12" s="98"/>
      <c r="R12" s="103">
        <f t="shared" si="0"/>
        <v>1</v>
      </c>
      <c r="S12" s="103">
        <f t="shared" si="1"/>
        <v>5</v>
      </c>
      <c r="T12" s="103">
        <f t="shared" si="2"/>
        <v>3</v>
      </c>
      <c r="U12" s="103"/>
      <c r="V12" s="103">
        <f t="shared" si="3"/>
        <v>2</v>
      </c>
      <c r="W12" s="103">
        <f t="shared" si="4"/>
        <v>5</v>
      </c>
      <c r="X12" s="103">
        <f t="shared" si="5"/>
        <v>6</v>
      </c>
      <c r="Y12" s="104"/>
      <c r="Z12" s="103">
        <f t="shared" si="6"/>
        <v>6</v>
      </c>
      <c r="AA12" s="103">
        <f t="shared" si="7"/>
        <v>5</v>
      </c>
      <c r="AB12" s="103">
        <f t="shared" si="8"/>
        <v>1</v>
      </c>
      <c r="AC12" s="103"/>
      <c r="AD12" s="103">
        <f t="shared" si="9"/>
        <v>5</v>
      </c>
      <c r="AE12" s="103">
        <f t="shared" si="10"/>
        <v>5</v>
      </c>
      <c r="AF12" s="103">
        <f t="shared" si="11"/>
        <v>4</v>
      </c>
      <c r="AG12" s="104"/>
      <c r="AH12" s="103">
        <f t="shared" si="12"/>
        <v>5</v>
      </c>
      <c r="AI12" s="103">
        <f t="shared" si="13"/>
        <v>5</v>
      </c>
      <c r="AJ12" s="103">
        <f t="shared" si="14"/>
        <v>3</v>
      </c>
      <c r="AK12" s="103"/>
      <c r="AL12" s="103">
        <f t="shared" si="15"/>
        <v>2</v>
      </c>
      <c r="AM12" s="103">
        <f t="shared" si="16"/>
        <v>5</v>
      </c>
      <c r="AN12" s="103">
        <f t="shared" si="17"/>
        <v>4</v>
      </c>
      <c r="AO12" s="104"/>
      <c r="AP12" s="103" t="e">
        <f>VALUE(IF(MID(#REF!,2,1)="-",LEFT(#REF!,1),LEFT(#REF!,2)))</f>
        <v>#REF!</v>
      </c>
      <c r="AQ12" s="103" t="e">
        <f>LEN(#REF!)</f>
        <v>#REF!</v>
      </c>
      <c r="AR12" s="103" t="e">
        <f>VALUE(IF(MID(#REF!,AQ12-1,1)="-",RIGHT(#REF!,1),RIGHT(#REF!,2)))</f>
        <v>#REF!</v>
      </c>
      <c r="AS12" s="104"/>
      <c r="AT12" s="103" t="e">
        <f>VALUE(IF(MID(#REF!,2,1)="-",LEFT(#REF!,1),LEFT(#REF!,2)))</f>
        <v>#REF!</v>
      </c>
      <c r="AU12" s="103" t="e">
        <f>LEN(#REF!)</f>
        <v>#REF!</v>
      </c>
      <c r="AV12" s="103" t="e">
        <f>VALUE(IF(MID(#REF!,AU12-1,1)="-",RIGHT(#REF!,1),RIGHT(#REF!,2)))</f>
        <v>#REF!</v>
      </c>
      <c r="AW12" s="103"/>
      <c r="AX12" s="103" t="e">
        <f>VALUE(IF(MID(#REF!,2,1)="-",LEFT(#REF!,1),LEFT(#REF!,2)))</f>
        <v>#REF!</v>
      </c>
      <c r="AY12" s="103" t="e">
        <f>LEN(#REF!)</f>
        <v>#REF!</v>
      </c>
      <c r="AZ12" s="103" t="e">
        <f>VALUE(IF(MID(#REF!,AY12-1,1)="-",RIGHT(#REF!,1),RIGHT(#REF!,2)))</f>
        <v>#REF!</v>
      </c>
      <c r="BA12" s="104"/>
      <c r="BB12" s="103" t="e">
        <f t="shared" si="18"/>
        <v>#VALUE!</v>
      </c>
      <c r="BC12" s="103">
        <f t="shared" si="19"/>
        <v>0</v>
      </c>
      <c r="BD12" s="103" t="e">
        <f t="shared" si="20"/>
        <v>#VALUE!</v>
      </c>
      <c r="BE12" s="74"/>
      <c r="BF12" s="60">
        <f t="shared" si="21"/>
        <v>42</v>
      </c>
      <c r="BG12" s="60"/>
      <c r="BH12" s="60"/>
      <c r="BI12" s="60"/>
      <c r="BJ12" s="60"/>
      <c r="BK12" s="60"/>
      <c r="BL12" s="60"/>
      <c r="BM12" s="60"/>
      <c r="BN12" s="60"/>
      <c r="BO12" s="60"/>
    </row>
    <row r="13" spans="1:67" ht="24" customHeight="1" x14ac:dyDescent="0.25">
      <c r="A13" s="58"/>
      <c r="B13" s="71">
        <f t="shared" si="22"/>
        <v>45988</v>
      </c>
      <c r="C13" s="72" t="s">
        <v>76</v>
      </c>
      <c r="D13" s="75" t="s">
        <v>79</v>
      </c>
      <c r="E13" s="113"/>
      <c r="F13" s="72" t="s">
        <v>164</v>
      </c>
      <c r="G13" s="73" t="s">
        <v>91</v>
      </c>
      <c r="H13" s="113"/>
      <c r="I13" s="72" t="s">
        <v>82</v>
      </c>
      <c r="J13" s="73" t="s">
        <v>81</v>
      </c>
      <c r="K13" s="65"/>
      <c r="L13" s="59"/>
      <c r="M13" s="59"/>
      <c r="N13" s="59"/>
      <c r="O13" s="59"/>
      <c r="P13" s="59"/>
      <c r="Q13" s="98"/>
      <c r="R13" s="103">
        <f t="shared" si="0"/>
        <v>6</v>
      </c>
      <c r="S13" s="103">
        <f t="shared" si="1"/>
        <v>5</v>
      </c>
      <c r="T13" s="103">
        <f t="shared" si="2"/>
        <v>4</v>
      </c>
      <c r="U13" s="103"/>
      <c r="V13" s="103">
        <f t="shared" si="3"/>
        <v>1</v>
      </c>
      <c r="W13" s="103">
        <f t="shared" si="4"/>
        <v>5</v>
      </c>
      <c r="X13" s="103">
        <f t="shared" si="5"/>
        <v>5</v>
      </c>
      <c r="Y13" s="104"/>
      <c r="Z13" s="103">
        <f t="shared" si="6"/>
        <v>2</v>
      </c>
      <c r="AA13" s="103">
        <f t="shared" si="7"/>
        <v>5</v>
      </c>
      <c r="AB13" s="103">
        <f t="shared" si="8"/>
        <v>3</v>
      </c>
      <c r="AC13" s="103"/>
      <c r="AD13" s="103">
        <f t="shared" si="9"/>
        <v>1</v>
      </c>
      <c r="AE13" s="103">
        <f t="shared" si="10"/>
        <v>5</v>
      </c>
      <c r="AF13" s="103">
        <f t="shared" si="11"/>
        <v>4</v>
      </c>
      <c r="AG13" s="104"/>
      <c r="AH13" s="103">
        <f t="shared" si="12"/>
        <v>3</v>
      </c>
      <c r="AI13" s="103">
        <f t="shared" si="13"/>
        <v>5</v>
      </c>
      <c r="AJ13" s="103">
        <f t="shared" si="14"/>
        <v>6</v>
      </c>
      <c r="AK13" s="103"/>
      <c r="AL13" s="103">
        <f t="shared" si="15"/>
        <v>5</v>
      </c>
      <c r="AM13" s="103">
        <f t="shared" si="16"/>
        <v>5</v>
      </c>
      <c r="AN13" s="103">
        <f t="shared" si="17"/>
        <v>2</v>
      </c>
      <c r="AO13" s="104"/>
      <c r="AP13" s="103" t="e">
        <f>VALUE(IF(MID(#REF!,2,1)="-",LEFT(#REF!,1),LEFT(#REF!,2)))</f>
        <v>#REF!</v>
      </c>
      <c r="AQ13" s="103" t="e">
        <f>LEN(#REF!)</f>
        <v>#REF!</v>
      </c>
      <c r="AR13" s="103" t="e">
        <f>VALUE(IF(MID(#REF!,AQ13-1,1)="-",RIGHT(#REF!,1),RIGHT(#REF!,2)))</f>
        <v>#REF!</v>
      </c>
      <c r="AS13" s="104"/>
      <c r="AT13" s="103" t="e">
        <f>VALUE(IF(MID(#REF!,2,1)="-",LEFT(#REF!,1),LEFT(#REF!,2)))</f>
        <v>#REF!</v>
      </c>
      <c r="AU13" s="103" t="e">
        <f>LEN(#REF!)</f>
        <v>#REF!</v>
      </c>
      <c r="AV13" s="103" t="e">
        <f>VALUE(IF(MID(#REF!,AU13-1,1)="-",RIGHT(#REF!,1),RIGHT(#REF!,2)))</f>
        <v>#REF!</v>
      </c>
      <c r="AW13" s="103"/>
      <c r="AX13" s="103" t="e">
        <f>VALUE(IF(MID(#REF!,2,1)="-",LEFT(#REF!,1),LEFT(#REF!,2)))</f>
        <v>#REF!</v>
      </c>
      <c r="AY13" s="103" t="e">
        <f>LEN(#REF!)</f>
        <v>#REF!</v>
      </c>
      <c r="AZ13" s="103" t="e">
        <f>VALUE(IF(MID(#REF!,AY13-1,1)="-",RIGHT(#REF!,1),RIGHT(#REF!,2)))</f>
        <v>#REF!</v>
      </c>
      <c r="BA13" s="104"/>
      <c r="BB13" s="103" t="e">
        <f t="shared" si="18"/>
        <v>#VALUE!</v>
      </c>
      <c r="BC13" s="103">
        <f t="shared" si="19"/>
        <v>0</v>
      </c>
      <c r="BD13" s="103" t="e">
        <f t="shared" si="20"/>
        <v>#VALUE!</v>
      </c>
      <c r="BE13" s="74"/>
      <c r="BF13" s="60">
        <f t="shared" si="21"/>
        <v>42</v>
      </c>
      <c r="BG13" s="60"/>
      <c r="BH13" s="60"/>
      <c r="BI13" s="60"/>
      <c r="BJ13" s="60"/>
      <c r="BK13" s="60"/>
      <c r="BL13" s="60"/>
      <c r="BM13" s="60"/>
      <c r="BN13" s="60"/>
      <c r="BO13" s="60"/>
    </row>
    <row r="14" spans="1:67" ht="24" customHeight="1" x14ac:dyDescent="0.25">
      <c r="A14" s="58"/>
      <c r="B14" s="71">
        <f t="shared" si="22"/>
        <v>45995</v>
      </c>
      <c r="C14" s="72" t="s">
        <v>92</v>
      </c>
      <c r="D14" s="75" t="s">
        <v>87</v>
      </c>
      <c r="E14" s="113"/>
      <c r="F14" s="72" t="s">
        <v>80</v>
      </c>
      <c r="G14" s="73" t="s">
        <v>165</v>
      </c>
      <c r="H14" s="113"/>
      <c r="I14" s="72" t="s">
        <v>166</v>
      </c>
      <c r="J14" s="73" t="s">
        <v>84</v>
      </c>
      <c r="K14" s="59"/>
      <c r="L14" s="59"/>
      <c r="M14" s="59"/>
      <c r="N14" s="59"/>
      <c r="O14" s="59"/>
      <c r="P14" s="59"/>
      <c r="Q14" s="98"/>
      <c r="R14" s="103">
        <f t="shared" si="0"/>
        <v>1</v>
      </c>
      <c r="S14" s="103">
        <f t="shared" si="1"/>
        <v>5</v>
      </c>
      <c r="T14" s="103">
        <f t="shared" si="2"/>
        <v>2</v>
      </c>
      <c r="U14" s="103"/>
      <c r="V14" s="103">
        <f t="shared" si="3"/>
        <v>4</v>
      </c>
      <c r="W14" s="103">
        <f t="shared" si="4"/>
        <v>5</v>
      </c>
      <c r="X14" s="103">
        <f t="shared" si="5"/>
        <v>3</v>
      </c>
      <c r="Y14" s="104"/>
      <c r="Z14" s="103">
        <f t="shared" si="6"/>
        <v>3</v>
      </c>
      <c r="AA14" s="103">
        <f t="shared" si="7"/>
        <v>5</v>
      </c>
      <c r="AB14" s="103">
        <f t="shared" si="8"/>
        <v>1</v>
      </c>
      <c r="AC14" s="103"/>
      <c r="AD14" s="103">
        <f t="shared" si="9"/>
        <v>5</v>
      </c>
      <c r="AE14" s="103">
        <f t="shared" si="10"/>
        <v>5</v>
      </c>
      <c r="AF14" s="103">
        <f t="shared" si="11"/>
        <v>6</v>
      </c>
      <c r="AG14" s="104"/>
      <c r="AH14" s="103">
        <f t="shared" si="12"/>
        <v>6</v>
      </c>
      <c r="AI14" s="103">
        <f t="shared" si="13"/>
        <v>5</v>
      </c>
      <c r="AJ14" s="103">
        <f t="shared" si="14"/>
        <v>2</v>
      </c>
      <c r="AK14" s="103"/>
      <c r="AL14" s="103">
        <f t="shared" si="15"/>
        <v>4</v>
      </c>
      <c r="AM14" s="103">
        <f t="shared" si="16"/>
        <v>5</v>
      </c>
      <c r="AN14" s="103">
        <f t="shared" si="17"/>
        <v>5</v>
      </c>
      <c r="AO14" s="104"/>
      <c r="AP14" s="103" t="e">
        <f>VALUE(IF(MID(#REF!,2,1)="-",LEFT(#REF!,1),LEFT(#REF!,2)))</f>
        <v>#REF!</v>
      </c>
      <c r="AQ14" s="103" t="e">
        <f>LEN(#REF!)</f>
        <v>#REF!</v>
      </c>
      <c r="AR14" s="103" t="e">
        <f>VALUE(IF(MID(#REF!,AQ14-1,1)="-",RIGHT(#REF!,1),RIGHT(#REF!,2)))</f>
        <v>#REF!</v>
      </c>
      <c r="AS14" s="104"/>
      <c r="AT14" s="103" t="e">
        <f>VALUE(IF(MID(#REF!,2,1)="-",LEFT(#REF!,1),LEFT(#REF!,2)))</f>
        <v>#REF!</v>
      </c>
      <c r="AU14" s="103" t="e">
        <f>LEN(#REF!)</f>
        <v>#REF!</v>
      </c>
      <c r="AV14" s="103" t="e">
        <f>VALUE(IF(MID(#REF!,AU14-1,1)="-",RIGHT(#REF!,1),RIGHT(#REF!,2)))</f>
        <v>#REF!</v>
      </c>
      <c r="AW14" s="103"/>
      <c r="AX14" s="103" t="e">
        <f>VALUE(IF(MID(#REF!,2,1)="-",LEFT(#REF!,1),LEFT(#REF!,2)))</f>
        <v>#REF!</v>
      </c>
      <c r="AY14" s="103" t="e">
        <f>LEN(#REF!)</f>
        <v>#REF!</v>
      </c>
      <c r="AZ14" s="103" t="e">
        <f>VALUE(IF(MID(#REF!,AY14-1,1)="-",RIGHT(#REF!,1),RIGHT(#REF!,2)))</f>
        <v>#REF!</v>
      </c>
      <c r="BA14" s="104"/>
      <c r="BB14" s="103" t="e">
        <f t="shared" si="18"/>
        <v>#VALUE!</v>
      </c>
      <c r="BC14" s="103">
        <f t="shared" si="19"/>
        <v>0</v>
      </c>
      <c r="BD14" s="103" t="e">
        <f t="shared" si="20"/>
        <v>#VALUE!</v>
      </c>
      <c r="BE14" s="74"/>
      <c r="BF14" s="60">
        <f t="shared" si="21"/>
        <v>42</v>
      </c>
      <c r="BG14" s="60"/>
      <c r="BH14" s="60"/>
      <c r="BI14" s="60"/>
      <c r="BJ14" s="60"/>
      <c r="BK14" s="60"/>
      <c r="BL14" s="60"/>
      <c r="BM14" s="60"/>
      <c r="BN14" s="60"/>
      <c r="BO14" s="60"/>
    </row>
    <row r="15" spans="1:67" ht="19.95" customHeight="1" thickBot="1" x14ac:dyDescent="0.3">
      <c r="A15" s="58"/>
      <c r="B15" s="71">
        <f t="shared" ref="B15:B20" si="45">B14+7</f>
        <v>46002</v>
      </c>
      <c r="C15" s="204" t="s">
        <v>167</v>
      </c>
      <c r="D15" s="205" t="s">
        <v>90</v>
      </c>
      <c r="E15" s="206"/>
      <c r="F15" s="204" t="s">
        <v>168</v>
      </c>
      <c r="G15" s="205" t="s">
        <v>75</v>
      </c>
      <c r="H15" s="206"/>
      <c r="I15" s="204" t="s">
        <v>89</v>
      </c>
      <c r="J15" s="205" t="s">
        <v>169</v>
      </c>
      <c r="K15" s="59"/>
      <c r="L15" s="59"/>
      <c r="M15" s="59"/>
      <c r="N15" s="59"/>
      <c r="O15" s="59"/>
      <c r="P15" s="59"/>
      <c r="Q15" s="98"/>
      <c r="R15" s="103">
        <f>VALUE(IF(MID(C15,2,1)="-",LEFT(C15,1),LEFT(C15,2)))</f>
        <v>3</v>
      </c>
      <c r="S15" s="103">
        <f>LEN(C15)</f>
        <v>5</v>
      </c>
      <c r="T15" s="103">
        <f>VALUE(IF(MID(C15,S15-1,1)="-",RIGHT(C15,1),RIGHT(C15,2)))</f>
        <v>5</v>
      </c>
      <c r="U15" s="103"/>
      <c r="V15" s="103">
        <f>VALUE(IF(MID(D15,2,1)="-",LEFT(D15,1),LEFT(D15,2)))</f>
        <v>1</v>
      </c>
      <c r="W15" s="103">
        <f>LEN(D15)</f>
        <v>5</v>
      </c>
      <c r="X15" s="103">
        <f>VALUE(IF(MID(D15,W15-1,1)="-",RIGHT(D15,1),RIGHT(D15,2)))</f>
        <v>6</v>
      </c>
      <c r="Y15" s="104"/>
      <c r="Z15" s="103">
        <f>VALUE(IF(MID(F15,2,1)="-",LEFT(F15,1),LEFT(F15,2)))</f>
        <v>4</v>
      </c>
      <c r="AA15" s="103">
        <f>LEN(F15)</f>
        <v>5</v>
      </c>
      <c r="AB15" s="103">
        <f>VALUE(IF(MID(F15,AA15-1,1)="-",RIGHT(F15,1),RIGHT(F15,2)))</f>
        <v>2</v>
      </c>
      <c r="AC15" s="103"/>
      <c r="AD15" s="103">
        <f>VALUE(IF(MID(G15,2,1)="-",LEFT(G15,1),LEFT(G15,2)))</f>
        <v>5</v>
      </c>
      <c r="AE15" s="103">
        <f>LEN(G15)</f>
        <v>5</v>
      </c>
      <c r="AF15" s="103">
        <f>VALUE(IF(MID(G15,AE15-1,1)="-",RIGHT(G15,1),RIGHT(G15,2)))</f>
        <v>1</v>
      </c>
      <c r="AG15" s="104"/>
      <c r="AH15" s="103">
        <f>VALUE(IF(MID(I15,2,1)="-",LEFT(I15,1),LEFT(I15,2)))</f>
        <v>3</v>
      </c>
      <c r="AI15" s="103">
        <f>LEN(I15)</f>
        <v>5</v>
      </c>
      <c r="AJ15" s="103">
        <f>VALUE(IF(MID(I15,AI15-1,1)="-",RIGHT(I15,1),RIGHT(I15,2)))</f>
        <v>2</v>
      </c>
      <c r="AK15" s="103"/>
      <c r="AL15" s="103">
        <f>VALUE(IF(MID(J15,2,1)="-",LEFT(J15,1),LEFT(J15,2)))</f>
        <v>4</v>
      </c>
      <c r="AM15" s="103">
        <f>LEN(J15)</f>
        <v>5</v>
      </c>
      <c r="AN15" s="103">
        <f>VALUE(IF(MID(J15,AM15-1,1)="-",RIGHT(J15,1),RIGHT(J15,2)))</f>
        <v>6</v>
      </c>
      <c r="AO15" s="104"/>
      <c r="AP15" s="103" t="e">
        <f>VALUE(IF(MID(#REF!,2,1)="-",LEFT(#REF!,1),LEFT(#REF!,2)))</f>
        <v>#REF!</v>
      </c>
      <c r="AQ15" s="103" t="e">
        <f>LEN(#REF!)</f>
        <v>#REF!</v>
      </c>
      <c r="AR15" s="103" t="e">
        <f>VALUE(IF(MID(#REF!,AQ15-1,1)="-",RIGHT(#REF!,1),RIGHT(#REF!,2)))</f>
        <v>#REF!</v>
      </c>
      <c r="AS15" s="104"/>
      <c r="AT15" s="103" t="e">
        <f>VALUE(IF(MID(#REF!,2,1)="-",LEFT(#REF!,1),LEFT(#REF!,2)))</f>
        <v>#REF!</v>
      </c>
      <c r="AU15" s="103" t="e">
        <f>LEN(#REF!)</f>
        <v>#REF!</v>
      </c>
      <c r="AV15" s="103" t="e">
        <f>VALUE(IF(MID(#REF!,AU15-1,1)="-",RIGHT(#REF!,1),RIGHT(#REF!,2)))</f>
        <v>#REF!</v>
      </c>
      <c r="AW15" s="103"/>
      <c r="AX15" s="103" t="e">
        <f>VALUE(IF(MID(#REF!,2,1)="-",LEFT(#REF!,1),LEFT(#REF!,2)))</f>
        <v>#REF!</v>
      </c>
      <c r="AY15" s="103" t="e">
        <f>LEN(#REF!)</f>
        <v>#REF!</v>
      </c>
      <c r="AZ15" s="103" t="e">
        <f>VALUE(IF(MID(#REF!,AY15-1,1)="-",RIGHT(#REF!,1),RIGHT(#REF!,2)))</f>
        <v>#REF!</v>
      </c>
      <c r="BA15" s="104"/>
      <c r="BB15" s="103" t="e">
        <f>VALUE(IF(MID(H15,2,1)="-",LEFT(H15,1),LEFT(H15,2)))</f>
        <v>#VALUE!</v>
      </c>
      <c r="BC15" s="103">
        <f>LEN(H15)</f>
        <v>0</v>
      </c>
      <c r="BD15" s="103" t="e">
        <f>VALUE(IF(MID(H15,BC15-1,1)="-",RIGHT(H15,1),RIGHT(H15,2)))</f>
        <v>#VALUE!</v>
      </c>
      <c r="BE15" s="74"/>
      <c r="BF15" s="60">
        <f>SUM(R15,T15,V15, X15,Z15,AB15,AD15, AF15,AH15,AJ15,AL15, AN15)</f>
        <v>42</v>
      </c>
      <c r="BG15" s="60"/>
      <c r="BH15" s="60"/>
      <c r="BI15" s="60"/>
      <c r="BJ15" s="60"/>
      <c r="BK15" s="60"/>
      <c r="BL15" s="60"/>
      <c r="BM15" s="60"/>
      <c r="BN15" s="60"/>
      <c r="BO15" s="60"/>
    </row>
    <row r="16" spans="1:67" ht="19.95" hidden="1" customHeight="1" thickTop="1" x14ac:dyDescent="0.25">
      <c r="A16" s="58"/>
      <c r="B16" s="71">
        <f t="shared" si="45"/>
        <v>46009</v>
      </c>
      <c r="C16" s="197" t="s">
        <v>126</v>
      </c>
      <c r="D16" s="198"/>
      <c r="E16" s="199"/>
      <c r="F16" s="200"/>
      <c r="G16" s="201" t="s">
        <v>125</v>
      </c>
      <c r="H16" s="199"/>
      <c r="I16" s="202"/>
      <c r="J16" s="203"/>
      <c r="K16" s="59"/>
      <c r="L16" s="59"/>
      <c r="M16" s="59"/>
      <c r="N16" s="59"/>
      <c r="O16" s="59"/>
      <c r="P16" s="59"/>
      <c r="Q16" s="98"/>
      <c r="R16" s="103" t="e">
        <f>VALUE(IF(MID(C16,2,1)="-",LEFT(C16,1),LEFT(C16,2)))</f>
        <v>#VALUE!</v>
      </c>
      <c r="S16" s="103">
        <f>LEN(C16)</f>
        <v>31</v>
      </c>
      <c r="T16" s="103" t="e">
        <f>VALUE(IF(MID(C16,S16-1,1)="-",RIGHT(C16,1),RIGHT(C16,2)))</f>
        <v>#VALUE!</v>
      </c>
      <c r="U16" s="103"/>
      <c r="V16" s="103" t="e">
        <f>VALUE(IF(MID(D16,2,1)="-",LEFT(D16,1),LEFT(D16,2)))</f>
        <v>#VALUE!</v>
      </c>
      <c r="W16" s="103">
        <f>LEN(D16)</f>
        <v>0</v>
      </c>
      <c r="X16" s="103" t="e">
        <f>VALUE(IF(MID(D16,W16-1,1)="-",RIGHT(D16,1),RIGHT(D16,2)))</f>
        <v>#VALUE!</v>
      </c>
      <c r="Y16" s="104"/>
      <c r="Z16" s="103" t="e">
        <f>VALUE(IF(MID(F16,2,1)="-",LEFT(F16,1),LEFT(F16,2)))</f>
        <v>#VALUE!</v>
      </c>
      <c r="AA16" s="103">
        <f>LEN(F16)</f>
        <v>0</v>
      </c>
      <c r="AB16" s="103" t="e">
        <f>VALUE(IF(MID(F16,AA16-1,1)="-",RIGHT(F16,1),RIGHT(F16,2)))</f>
        <v>#VALUE!</v>
      </c>
      <c r="AC16" s="103"/>
      <c r="AD16" s="103" t="e">
        <f>VALUE(IF(MID(G16,2,1)="-",LEFT(G16,1),LEFT(G16,2)))</f>
        <v>#VALUE!</v>
      </c>
      <c r="AE16" s="103">
        <f>LEN(G16)</f>
        <v>29</v>
      </c>
      <c r="AF16" s="103" t="e">
        <f>VALUE(IF(MID(G16,AE16-1,1)="-",RIGHT(G16,1),RIGHT(G16,2)))</f>
        <v>#VALUE!</v>
      </c>
      <c r="AG16" s="104"/>
      <c r="AH16" s="103" t="e">
        <f>VALUE(IF(MID(I16,2,1)="-",LEFT(I16,1),LEFT(I16,2)))</f>
        <v>#VALUE!</v>
      </c>
      <c r="AI16" s="103">
        <f>LEN(I16)</f>
        <v>0</v>
      </c>
      <c r="AJ16" s="103" t="e">
        <f>VALUE(IF(MID(I16,AI16-1,1)="-",RIGHT(I16,1),RIGHT(I16,2)))</f>
        <v>#VALUE!</v>
      </c>
      <c r="AK16" s="103"/>
      <c r="AL16" s="103" t="e">
        <f>VALUE(IF(MID(J16,2,1)="-",LEFT(J16,1),LEFT(J16,2)))</f>
        <v>#VALUE!</v>
      </c>
      <c r="AM16" s="103">
        <f>LEN(J16)</f>
        <v>0</v>
      </c>
      <c r="AN16" s="103" t="e">
        <f>VALUE(IF(MID(J16,AM16-1,1)="-",RIGHT(J16,1),RIGHT(J16,2)))</f>
        <v>#VALUE!</v>
      </c>
      <c r="AO16" s="104"/>
      <c r="AP16" s="103" t="e">
        <f>VALUE(IF(MID(#REF!,2,1)="-",LEFT(#REF!,1),LEFT(#REF!,2)))</f>
        <v>#REF!</v>
      </c>
      <c r="AQ16" s="103" t="e">
        <f>LEN(#REF!)</f>
        <v>#REF!</v>
      </c>
      <c r="AR16" s="103" t="e">
        <f>VALUE(IF(MID(#REF!,AQ16-1,1)="-",RIGHT(#REF!,1),RIGHT(#REF!,2)))</f>
        <v>#REF!</v>
      </c>
      <c r="AS16" s="104"/>
      <c r="AT16" s="103" t="e">
        <f>VALUE(IF(MID(#REF!,2,1)="-",LEFT(#REF!,1),LEFT(#REF!,2)))</f>
        <v>#REF!</v>
      </c>
      <c r="AU16" s="103" t="e">
        <f>LEN(#REF!)</f>
        <v>#REF!</v>
      </c>
      <c r="AV16" s="103" t="e">
        <f>VALUE(IF(MID(#REF!,AU16-1,1)="-",RIGHT(#REF!,1),RIGHT(#REF!,2)))</f>
        <v>#REF!</v>
      </c>
      <c r="AW16" s="103"/>
      <c r="AX16" s="103" t="e">
        <f>VALUE(IF(MID(#REF!,2,1)="-",LEFT(#REF!,1),LEFT(#REF!,2)))</f>
        <v>#REF!</v>
      </c>
      <c r="AY16" s="103" t="e">
        <f>LEN(#REF!)</f>
        <v>#REF!</v>
      </c>
      <c r="AZ16" s="103" t="e">
        <f>VALUE(IF(MID(#REF!,AY16-1,1)="-",RIGHT(#REF!,1),RIGHT(#REF!,2)))</f>
        <v>#REF!</v>
      </c>
      <c r="BA16" s="104"/>
      <c r="BB16" s="103" t="e">
        <f>VALUE(IF(MID(H16,2,1)="-",LEFT(H16,1),LEFT(H16,2)))</f>
        <v>#VALUE!</v>
      </c>
      <c r="BC16" s="103">
        <f>LEN(H16)</f>
        <v>0</v>
      </c>
      <c r="BD16" s="103" t="e">
        <f>VALUE(IF(MID(H16,BC16-1,1)="-",RIGHT(H16,1),RIGHT(H16,2)))</f>
        <v>#VALUE!</v>
      </c>
      <c r="BE16" s="74"/>
      <c r="BF16" s="60" t="e">
        <f>SUM(R16,T16,V16, X16,Z16,AB16,AD16, AF16,AH16,AJ16,AL16, AN16)</f>
        <v>#VALUE!</v>
      </c>
      <c r="BG16" s="60"/>
      <c r="BH16" s="60"/>
      <c r="BI16" s="60"/>
      <c r="BJ16" s="60"/>
      <c r="BK16" s="60"/>
      <c r="BL16" s="60"/>
      <c r="BM16" s="60"/>
      <c r="BN16" s="60"/>
      <c r="BO16" s="60"/>
    </row>
    <row r="17" spans="1:67" ht="19.95" hidden="1" customHeight="1" x14ac:dyDescent="0.25">
      <c r="A17" s="58"/>
      <c r="B17" s="71">
        <f t="shared" si="45"/>
        <v>46016</v>
      </c>
      <c r="C17" s="153" t="s">
        <v>126</v>
      </c>
      <c r="D17" s="154"/>
      <c r="E17" s="155"/>
      <c r="F17" s="156"/>
      <c r="G17" s="157" t="s">
        <v>125</v>
      </c>
      <c r="H17" s="155"/>
      <c r="I17" s="158"/>
      <c r="J17" s="159"/>
      <c r="K17" s="59"/>
      <c r="L17" s="59"/>
      <c r="M17" s="59"/>
      <c r="N17" s="59"/>
      <c r="O17" s="59"/>
      <c r="P17" s="59"/>
      <c r="Q17" s="98"/>
      <c r="R17" s="103" t="e">
        <f>VALUE(IF(MID(C17,2,1)="-",LEFT(C17,1),LEFT(C17,2)))</f>
        <v>#VALUE!</v>
      </c>
      <c r="S17" s="103">
        <f>LEN(C17)</f>
        <v>31</v>
      </c>
      <c r="T17" s="103" t="e">
        <f>VALUE(IF(MID(C17,S17-1,1)="-",RIGHT(C17,1),RIGHT(C17,2)))</f>
        <v>#VALUE!</v>
      </c>
      <c r="U17" s="103"/>
      <c r="V17" s="103" t="e">
        <f>VALUE(IF(MID(D17,2,1)="-",LEFT(D17,1),LEFT(D17,2)))</f>
        <v>#VALUE!</v>
      </c>
      <c r="W17" s="103">
        <f>LEN(D17)</f>
        <v>0</v>
      </c>
      <c r="X17" s="103" t="e">
        <f>VALUE(IF(MID(D17,W17-1,1)="-",RIGHT(D17,1),RIGHT(D17,2)))</f>
        <v>#VALUE!</v>
      </c>
      <c r="Y17" s="104"/>
      <c r="Z17" s="103" t="e">
        <f>VALUE(IF(MID(F17,2,1)="-",LEFT(F17,1),LEFT(F17,2)))</f>
        <v>#VALUE!</v>
      </c>
      <c r="AA17" s="103">
        <f>LEN(F17)</f>
        <v>0</v>
      </c>
      <c r="AB17" s="103" t="e">
        <f>VALUE(IF(MID(F17,AA17-1,1)="-",RIGHT(F17,1),RIGHT(F17,2)))</f>
        <v>#VALUE!</v>
      </c>
      <c r="AC17" s="103"/>
      <c r="AD17" s="103" t="e">
        <f>VALUE(IF(MID(G17,2,1)="-",LEFT(G17,1),LEFT(G17,2)))</f>
        <v>#VALUE!</v>
      </c>
      <c r="AE17" s="103">
        <f>LEN(G17)</f>
        <v>29</v>
      </c>
      <c r="AF17" s="103" t="e">
        <f>VALUE(IF(MID(G17,AE17-1,1)="-",RIGHT(G17,1),RIGHT(G17,2)))</f>
        <v>#VALUE!</v>
      </c>
      <c r="AG17" s="104"/>
      <c r="AH17" s="103" t="e">
        <f>VALUE(IF(MID(I17,2,1)="-",LEFT(I17,1),LEFT(I17,2)))</f>
        <v>#VALUE!</v>
      </c>
      <c r="AI17" s="103">
        <f>LEN(I17)</f>
        <v>0</v>
      </c>
      <c r="AJ17" s="103" t="e">
        <f>VALUE(IF(MID(I17,AI17-1,1)="-",RIGHT(I17,1),RIGHT(I17,2)))</f>
        <v>#VALUE!</v>
      </c>
      <c r="AK17" s="103"/>
      <c r="AL17" s="103" t="e">
        <f>VALUE(IF(MID(J17,2,1)="-",LEFT(J17,1),LEFT(J17,2)))</f>
        <v>#VALUE!</v>
      </c>
      <c r="AM17" s="103">
        <f>LEN(J17)</f>
        <v>0</v>
      </c>
      <c r="AN17" s="103" t="e">
        <f>VALUE(IF(MID(J17,AM17-1,1)="-",RIGHT(J17,1),RIGHT(J17,2)))</f>
        <v>#VALUE!</v>
      </c>
      <c r="AO17" s="104"/>
      <c r="AP17" s="103" t="e">
        <f>VALUE(IF(MID(#REF!,2,1)="-",LEFT(#REF!,1),LEFT(#REF!,2)))</f>
        <v>#REF!</v>
      </c>
      <c r="AQ17" s="103" t="e">
        <f>LEN(#REF!)</f>
        <v>#REF!</v>
      </c>
      <c r="AR17" s="103" t="e">
        <f>VALUE(IF(MID(#REF!,AQ17-1,1)="-",RIGHT(#REF!,1),RIGHT(#REF!,2)))</f>
        <v>#REF!</v>
      </c>
      <c r="AS17" s="104"/>
      <c r="AT17" s="103" t="e">
        <f>VALUE(IF(MID(#REF!,2,1)="-",LEFT(#REF!,1),LEFT(#REF!,2)))</f>
        <v>#REF!</v>
      </c>
      <c r="AU17" s="103" t="e">
        <f>LEN(#REF!)</f>
        <v>#REF!</v>
      </c>
      <c r="AV17" s="103" t="e">
        <f>VALUE(IF(MID(#REF!,AU17-1,1)="-",RIGHT(#REF!,1),RIGHT(#REF!,2)))</f>
        <v>#REF!</v>
      </c>
      <c r="AW17" s="103"/>
      <c r="AX17" s="103" t="e">
        <f>VALUE(IF(MID(#REF!,2,1)="-",LEFT(#REF!,1),LEFT(#REF!,2)))</f>
        <v>#REF!</v>
      </c>
      <c r="AY17" s="103" t="e">
        <f>LEN(#REF!)</f>
        <v>#REF!</v>
      </c>
      <c r="AZ17" s="103" t="e">
        <f>VALUE(IF(MID(#REF!,AY17-1,1)="-",RIGHT(#REF!,1),RIGHT(#REF!,2)))</f>
        <v>#REF!</v>
      </c>
      <c r="BA17" s="104"/>
      <c r="BB17" s="103" t="e">
        <f>VALUE(IF(MID(H17,2,1)="-",LEFT(H17,1),LEFT(H17,2)))</f>
        <v>#VALUE!</v>
      </c>
      <c r="BC17" s="103">
        <f>LEN(H17)</f>
        <v>0</v>
      </c>
      <c r="BD17" s="103" t="e">
        <f>VALUE(IF(MID(H17,BC17-1,1)="-",RIGHT(H17,1),RIGHT(H17,2)))</f>
        <v>#VALUE!</v>
      </c>
      <c r="BE17" s="74"/>
      <c r="BF17" s="60" t="e">
        <f>SUM(R17,T17,V17, X17,Z17,AB17,AD17, AF17,AH17,AJ17,AL17, AN17)</f>
        <v>#VALUE!</v>
      </c>
      <c r="BG17" s="60"/>
      <c r="BH17" s="60"/>
      <c r="BI17" s="60"/>
      <c r="BJ17" s="60"/>
      <c r="BK17" s="60"/>
      <c r="BL17" s="60"/>
      <c r="BM17" s="60"/>
      <c r="BN17" s="60"/>
      <c r="BO17" s="60"/>
    </row>
    <row r="18" spans="1:67" ht="19.95" hidden="1" customHeight="1" x14ac:dyDescent="0.25">
      <c r="A18" s="58"/>
      <c r="B18" s="71">
        <f t="shared" si="45"/>
        <v>46023</v>
      </c>
      <c r="C18" s="280" t="s">
        <v>127</v>
      </c>
      <c r="D18" s="281"/>
      <c r="E18" s="281"/>
      <c r="F18" s="281"/>
      <c r="G18" s="281"/>
      <c r="H18" s="281"/>
      <c r="I18" s="281"/>
      <c r="J18" s="282"/>
      <c r="K18" s="59"/>
      <c r="L18" s="59"/>
      <c r="M18" s="59"/>
      <c r="N18" s="59"/>
      <c r="O18" s="59"/>
      <c r="P18" s="59"/>
      <c r="Q18" s="98"/>
      <c r="R18" s="103" t="e">
        <f>VALUE(IF(MID(C18,2,1)="-",LEFT(C18,1),LEFT(C18,2)))</f>
        <v>#VALUE!</v>
      </c>
      <c r="S18" s="103">
        <f>LEN(C18)</f>
        <v>30</v>
      </c>
      <c r="T18" s="103" t="e">
        <f>VALUE(IF(MID(C18,S18-1,1)="-",RIGHT(C18,1),RIGHT(C18,2)))</f>
        <v>#VALUE!</v>
      </c>
      <c r="U18" s="103"/>
      <c r="V18" s="103" t="e">
        <f>VALUE(IF(MID(D18,2,1)="-",LEFT(D18,1),LEFT(D18,2)))</f>
        <v>#VALUE!</v>
      </c>
      <c r="W18" s="103">
        <f>LEN(D18)</f>
        <v>0</v>
      </c>
      <c r="X18" s="103" t="e">
        <f>VALUE(IF(MID(D18,W18-1,1)="-",RIGHT(D18,1),RIGHT(D18,2)))</f>
        <v>#VALUE!</v>
      </c>
      <c r="Y18" s="104"/>
      <c r="Z18" s="103" t="e">
        <f>VALUE(IF(MID(F18,2,1)="-",LEFT(F18,1),LEFT(F18,2)))</f>
        <v>#VALUE!</v>
      </c>
      <c r="AA18" s="103">
        <f>LEN(F18)</f>
        <v>0</v>
      </c>
      <c r="AB18" s="103" t="e">
        <f>VALUE(IF(MID(F18,AA18-1,1)="-",RIGHT(F18,1),RIGHT(F18,2)))</f>
        <v>#VALUE!</v>
      </c>
      <c r="AC18" s="103"/>
      <c r="AD18" s="103" t="e">
        <f>VALUE(IF(MID(G18,2,1)="-",LEFT(G18,1),LEFT(G18,2)))</f>
        <v>#VALUE!</v>
      </c>
      <c r="AE18" s="103">
        <f>LEN(G18)</f>
        <v>0</v>
      </c>
      <c r="AF18" s="103" t="e">
        <f>VALUE(IF(MID(G18,AE18-1,1)="-",RIGHT(G18,1),RIGHT(G18,2)))</f>
        <v>#VALUE!</v>
      </c>
      <c r="AG18" s="104"/>
      <c r="AH18" s="103" t="e">
        <f>VALUE(IF(MID(I18,2,1)="-",LEFT(I18,1),LEFT(I18,2)))</f>
        <v>#VALUE!</v>
      </c>
      <c r="AI18" s="103">
        <f>LEN(I18)</f>
        <v>0</v>
      </c>
      <c r="AJ18" s="103" t="e">
        <f>VALUE(IF(MID(I18,AI18-1,1)="-",RIGHT(I18,1),RIGHT(I18,2)))</f>
        <v>#VALUE!</v>
      </c>
      <c r="AK18" s="103"/>
      <c r="AL18" s="103" t="e">
        <f>VALUE(IF(MID(J18,2,1)="-",LEFT(J18,1),LEFT(J18,2)))</f>
        <v>#VALUE!</v>
      </c>
      <c r="AM18" s="103">
        <f>LEN(J18)</f>
        <v>0</v>
      </c>
      <c r="AN18" s="103" t="e">
        <f>VALUE(IF(MID(J18,AM18-1,1)="-",RIGHT(J18,1),RIGHT(J18,2)))</f>
        <v>#VALUE!</v>
      </c>
      <c r="AO18" s="104"/>
      <c r="AP18" s="103" t="e">
        <f>VALUE(IF(MID(#REF!,2,1)="-",LEFT(#REF!,1),LEFT(#REF!,2)))</f>
        <v>#REF!</v>
      </c>
      <c r="AQ18" s="103" t="e">
        <f>LEN(#REF!)</f>
        <v>#REF!</v>
      </c>
      <c r="AR18" s="103" t="e">
        <f>VALUE(IF(MID(#REF!,AQ18-1,1)="-",RIGHT(#REF!,1),RIGHT(#REF!,2)))</f>
        <v>#REF!</v>
      </c>
      <c r="AS18" s="104"/>
      <c r="AT18" s="103" t="e">
        <f>VALUE(IF(MID(#REF!,2,1)="-",LEFT(#REF!,1),LEFT(#REF!,2)))</f>
        <v>#REF!</v>
      </c>
      <c r="AU18" s="103" t="e">
        <f>LEN(#REF!)</f>
        <v>#REF!</v>
      </c>
      <c r="AV18" s="103" t="e">
        <f>VALUE(IF(MID(#REF!,AU18-1,1)="-",RIGHT(#REF!,1),RIGHT(#REF!,2)))</f>
        <v>#REF!</v>
      </c>
      <c r="AW18" s="103"/>
      <c r="AX18" s="103" t="e">
        <f>VALUE(IF(MID(#REF!,2,1)="-",LEFT(#REF!,1),LEFT(#REF!,2)))</f>
        <v>#REF!</v>
      </c>
      <c r="AY18" s="103" t="e">
        <f>LEN(#REF!)</f>
        <v>#REF!</v>
      </c>
      <c r="AZ18" s="103" t="e">
        <f>VALUE(IF(MID(#REF!,AY18-1,1)="-",RIGHT(#REF!,1),RIGHT(#REF!,2)))</f>
        <v>#REF!</v>
      </c>
      <c r="BA18" s="104"/>
      <c r="BB18" s="103" t="e">
        <f>VALUE(IF(MID(H18,2,1)="-",LEFT(H18,1),LEFT(H18,2)))</f>
        <v>#VALUE!</v>
      </c>
      <c r="BC18" s="103">
        <f>LEN(H18)</f>
        <v>0</v>
      </c>
      <c r="BD18" s="103" t="e">
        <f>VALUE(IF(MID(H18,BC18-1,1)="-",RIGHT(H18,1),RIGHT(H18,2)))</f>
        <v>#VALUE!</v>
      </c>
      <c r="BE18" s="74"/>
      <c r="BF18" s="60" t="e">
        <f>SUM(R18,T18,V18, X18,Z18,AB18,AD18, AF18,AH18,AJ18,AL18, AN18)</f>
        <v>#VALUE!</v>
      </c>
      <c r="BG18" s="60"/>
      <c r="BH18" s="60"/>
      <c r="BI18" s="60"/>
      <c r="BJ18" s="60"/>
      <c r="BK18" s="60"/>
      <c r="BL18" s="60"/>
      <c r="BM18" s="60"/>
      <c r="BN18" s="60"/>
      <c r="BO18" s="60"/>
    </row>
    <row r="19" spans="1:67" ht="19.95" hidden="1" customHeight="1" thickBot="1" x14ac:dyDescent="0.3">
      <c r="A19" s="58"/>
      <c r="B19" s="71">
        <f t="shared" si="45"/>
        <v>46030</v>
      </c>
      <c r="C19" s="160" t="s">
        <v>126</v>
      </c>
      <c r="D19" s="161"/>
      <c r="E19" s="161"/>
      <c r="F19" s="162"/>
      <c r="G19" s="163" t="s">
        <v>125</v>
      </c>
      <c r="H19" s="164"/>
      <c r="I19" s="165"/>
      <c r="J19" s="166"/>
      <c r="K19" s="59"/>
      <c r="L19" s="59"/>
      <c r="M19" s="59"/>
      <c r="N19" s="59"/>
      <c r="O19" s="59"/>
      <c r="P19" s="59"/>
      <c r="Q19" s="98"/>
      <c r="R19" s="103" t="e">
        <f t="shared" si="0"/>
        <v>#VALUE!</v>
      </c>
      <c r="S19" s="103">
        <f t="shared" si="1"/>
        <v>31</v>
      </c>
      <c r="T19" s="103" t="e">
        <f t="shared" si="2"/>
        <v>#VALUE!</v>
      </c>
      <c r="U19" s="103"/>
      <c r="V19" s="103" t="e">
        <f t="shared" si="3"/>
        <v>#VALUE!</v>
      </c>
      <c r="W19" s="103">
        <f t="shared" si="4"/>
        <v>0</v>
      </c>
      <c r="X19" s="103" t="e">
        <f t="shared" si="5"/>
        <v>#VALUE!</v>
      </c>
      <c r="Y19" s="104"/>
      <c r="Z19" s="103" t="e">
        <f t="shared" si="6"/>
        <v>#VALUE!</v>
      </c>
      <c r="AA19" s="103">
        <f t="shared" si="7"/>
        <v>0</v>
      </c>
      <c r="AB19" s="103" t="e">
        <f t="shared" si="8"/>
        <v>#VALUE!</v>
      </c>
      <c r="AC19" s="103"/>
      <c r="AD19" s="103" t="e">
        <f t="shared" si="9"/>
        <v>#VALUE!</v>
      </c>
      <c r="AE19" s="103">
        <f t="shared" si="10"/>
        <v>29</v>
      </c>
      <c r="AF19" s="103" t="e">
        <f t="shared" si="11"/>
        <v>#VALUE!</v>
      </c>
      <c r="AG19" s="104"/>
      <c r="AH19" s="103" t="e">
        <f t="shared" si="12"/>
        <v>#VALUE!</v>
      </c>
      <c r="AI19" s="103">
        <f t="shared" si="13"/>
        <v>0</v>
      </c>
      <c r="AJ19" s="103" t="e">
        <f t="shared" si="14"/>
        <v>#VALUE!</v>
      </c>
      <c r="AK19" s="103"/>
      <c r="AL19" s="103" t="e">
        <f t="shared" si="15"/>
        <v>#VALUE!</v>
      </c>
      <c r="AM19" s="103">
        <f t="shared" si="16"/>
        <v>0</v>
      </c>
      <c r="AN19" s="103" t="e">
        <f t="shared" si="17"/>
        <v>#VALUE!</v>
      </c>
      <c r="AO19" s="104"/>
      <c r="AP19" s="103" t="e">
        <f>VALUE(IF(MID(#REF!,2,1)="-",LEFT(#REF!,1),LEFT(#REF!,2)))</f>
        <v>#REF!</v>
      </c>
      <c r="AQ19" s="103" t="e">
        <f>LEN(#REF!)</f>
        <v>#REF!</v>
      </c>
      <c r="AR19" s="103" t="e">
        <f>VALUE(IF(MID(#REF!,AQ19-1,1)="-",RIGHT(#REF!,1),RIGHT(#REF!,2)))</f>
        <v>#REF!</v>
      </c>
      <c r="AS19" s="104"/>
      <c r="AT19" s="103" t="e">
        <f>VALUE(IF(MID(#REF!,2,1)="-",LEFT(#REF!,1),LEFT(#REF!,2)))</f>
        <v>#REF!</v>
      </c>
      <c r="AU19" s="103" t="e">
        <f>LEN(#REF!)</f>
        <v>#REF!</v>
      </c>
      <c r="AV19" s="103" t="e">
        <f>VALUE(IF(MID(#REF!,AU19-1,1)="-",RIGHT(#REF!,1),RIGHT(#REF!,2)))</f>
        <v>#REF!</v>
      </c>
      <c r="AW19" s="103"/>
      <c r="AX19" s="103" t="e">
        <f>VALUE(IF(MID(#REF!,2,1)="-",LEFT(#REF!,1),LEFT(#REF!,2)))</f>
        <v>#REF!</v>
      </c>
      <c r="AY19" s="103" t="e">
        <f>LEN(#REF!)</f>
        <v>#REF!</v>
      </c>
      <c r="AZ19" s="103" t="e">
        <f>VALUE(IF(MID(#REF!,AY19-1,1)="-",RIGHT(#REF!,1),RIGHT(#REF!,2)))</f>
        <v>#REF!</v>
      </c>
      <c r="BA19" s="104"/>
      <c r="BB19" s="103" t="e">
        <f t="shared" si="18"/>
        <v>#VALUE!</v>
      </c>
      <c r="BC19" s="103">
        <f t="shared" si="19"/>
        <v>0</v>
      </c>
      <c r="BD19" s="103" t="e">
        <f t="shared" si="20"/>
        <v>#VALUE!</v>
      </c>
      <c r="BE19" s="74"/>
      <c r="BF19" s="60" t="e">
        <f t="shared" si="21"/>
        <v>#VALUE!</v>
      </c>
      <c r="BG19" s="60"/>
      <c r="BH19" s="60"/>
      <c r="BI19" s="60"/>
      <c r="BJ19" s="60"/>
      <c r="BK19" s="60"/>
      <c r="BL19" s="60"/>
      <c r="BM19" s="60"/>
      <c r="BN19" s="60"/>
      <c r="BO19" s="60"/>
    </row>
    <row r="20" spans="1:67" ht="21.75" hidden="1" customHeight="1" thickTop="1" x14ac:dyDescent="0.25">
      <c r="A20" s="58"/>
      <c r="B20" s="76">
        <f t="shared" si="45"/>
        <v>46037</v>
      </c>
      <c r="C20" s="77"/>
      <c r="D20" s="78"/>
      <c r="E20" s="79"/>
      <c r="F20" s="80"/>
      <c r="G20" s="77"/>
      <c r="H20" s="78"/>
      <c r="I20" s="79"/>
      <c r="J20" s="111"/>
      <c r="K20" s="59"/>
      <c r="L20" s="59"/>
      <c r="M20" s="59"/>
      <c r="N20" s="59"/>
      <c r="O20" s="59"/>
      <c r="P20" s="59"/>
      <c r="Q20" s="98"/>
      <c r="R20" s="103" t="e">
        <f t="shared" si="0"/>
        <v>#VALUE!</v>
      </c>
      <c r="S20" s="103">
        <f t="shared" si="1"/>
        <v>0</v>
      </c>
      <c r="T20" s="103" t="e">
        <f t="shared" si="2"/>
        <v>#VALUE!</v>
      </c>
      <c r="U20" s="103"/>
      <c r="V20" s="103" t="e">
        <f t="shared" si="3"/>
        <v>#VALUE!</v>
      </c>
      <c r="W20" s="103">
        <f t="shared" si="4"/>
        <v>0</v>
      </c>
      <c r="X20" s="103" t="e">
        <f t="shared" si="5"/>
        <v>#VALUE!</v>
      </c>
      <c r="Y20" s="104"/>
      <c r="Z20" s="103" t="e">
        <f t="shared" si="6"/>
        <v>#VALUE!</v>
      </c>
      <c r="AA20" s="103">
        <f t="shared" si="7"/>
        <v>0</v>
      </c>
      <c r="AB20" s="103" t="e">
        <f t="shared" si="8"/>
        <v>#VALUE!</v>
      </c>
      <c r="AC20" s="103"/>
      <c r="AD20" s="103" t="e">
        <f t="shared" si="9"/>
        <v>#VALUE!</v>
      </c>
      <c r="AE20" s="103">
        <f t="shared" si="10"/>
        <v>0</v>
      </c>
      <c r="AF20" s="103" t="e">
        <f t="shared" si="11"/>
        <v>#VALUE!</v>
      </c>
      <c r="AG20" s="104"/>
      <c r="AH20" s="103" t="e">
        <f t="shared" si="12"/>
        <v>#VALUE!</v>
      </c>
      <c r="AI20" s="103">
        <f t="shared" si="13"/>
        <v>0</v>
      </c>
      <c r="AJ20" s="103" t="e">
        <f t="shared" si="14"/>
        <v>#VALUE!</v>
      </c>
      <c r="AK20" s="103"/>
      <c r="AL20" s="103" t="e">
        <f t="shared" si="15"/>
        <v>#VALUE!</v>
      </c>
      <c r="AM20" s="103">
        <f t="shared" si="16"/>
        <v>0</v>
      </c>
      <c r="AN20" s="103" t="e">
        <f t="shared" si="17"/>
        <v>#VALUE!</v>
      </c>
      <c r="AO20" s="104"/>
      <c r="AP20" s="103" t="e">
        <f>VALUE(IF(MID(#REF!,2,1)="-",LEFT(#REF!,1),LEFT(#REF!,2)))</f>
        <v>#REF!</v>
      </c>
      <c r="AQ20" s="103" t="e">
        <f>LEN(#REF!)</f>
        <v>#REF!</v>
      </c>
      <c r="AR20" s="103" t="e">
        <f>VALUE(IF(MID(#REF!,AQ20-1,1)="-",RIGHT(#REF!,1),RIGHT(#REF!,2)))</f>
        <v>#REF!</v>
      </c>
      <c r="AS20" s="104"/>
      <c r="AT20" s="103" t="e">
        <f>VALUE(IF(MID(#REF!,2,1)="-",LEFT(#REF!,1),LEFT(#REF!,2)))</f>
        <v>#REF!</v>
      </c>
      <c r="AU20" s="103" t="e">
        <f>LEN(#REF!)</f>
        <v>#REF!</v>
      </c>
      <c r="AV20" s="103" t="e">
        <f>VALUE(IF(MID(#REF!,AU20-1,1)="-",RIGHT(#REF!,1),RIGHT(#REF!,2)))</f>
        <v>#REF!</v>
      </c>
      <c r="AW20" s="103"/>
      <c r="AX20" s="103" t="e">
        <f>VALUE(IF(MID(#REF!,2,1)="-",LEFT(#REF!,1),LEFT(#REF!,2)))</f>
        <v>#REF!</v>
      </c>
      <c r="AY20" s="103" t="e">
        <f>LEN(#REF!)</f>
        <v>#REF!</v>
      </c>
      <c r="AZ20" s="103" t="e">
        <f>VALUE(IF(MID(#REF!,AY20-1,1)="-",RIGHT(#REF!,1),RIGHT(#REF!,2)))</f>
        <v>#REF!</v>
      </c>
      <c r="BA20" s="104"/>
      <c r="BB20" s="103" t="e">
        <f t="shared" si="18"/>
        <v>#VALUE!</v>
      </c>
      <c r="BC20" s="103">
        <f t="shared" si="19"/>
        <v>0</v>
      </c>
      <c r="BD20" s="103" t="e">
        <f t="shared" si="20"/>
        <v>#VALUE!</v>
      </c>
      <c r="BE20" s="74"/>
      <c r="BF20" s="60" t="e">
        <f t="shared" si="21"/>
        <v>#VALUE!</v>
      </c>
      <c r="BG20" s="60"/>
      <c r="BH20" s="60"/>
      <c r="BI20" s="60"/>
      <c r="BJ20" s="60"/>
      <c r="BK20" s="60"/>
      <c r="BL20" s="60"/>
      <c r="BM20" s="60"/>
      <c r="BN20" s="60"/>
      <c r="BO20" s="60"/>
    </row>
    <row r="21" spans="1:67" ht="2.1" customHeight="1" thickTop="1" x14ac:dyDescent="0.2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98"/>
      <c r="R21" s="103"/>
      <c r="S21" s="103"/>
      <c r="T21" s="103"/>
      <c r="U21" s="103"/>
      <c r="V21" s="104"/>
      <c r="W21" s="104"/>
      <c r="X21" s="104"/>
      <c r="Y21" s="104"/>
      <c r="Z21" s="104"/>
      <c r="AA21" s="103"/>
      <c r="AB21" s="104"/>
      <c r="AC21" s="104"/>
      <c r="AD21" s="103"/>
      <c r="AE21" s="103"/>
      <c r="AF21" s="103"/>
      <c r="AG21" s="104"/>
      <c r="AH21" s="104"/>
      <c r="AI21" s="104"/>
      <c r="AJ21" s="104"/>
      <c r="AK21" s="104"/>
      <c r="AL21" s="103"/>
      <c r="AM21" s="103"/>
      <c r="AN21" s="103"/>
      <c r="AO21" s="103"/>
      <c r="AP21" s="103"/>
      <c r="AQ21" s="103"/>
      <c r="AR21" s="104"/>
      <c r="AS21" s="103"/>
      <c r="AT21" s="103"/>
      <c r="AU21" s="103"/>
      <c r="AV21" s="104"/>
      <c r="AW21" s="104"/>
      <c r="AX21" s="104"/>
      <c r="AY21" s="103"/>
      <c r="AZ21" s="104"/>
      <c r="BA21" s="103"/>
      <c r="BB21" s="104"/>
      <c r="BC21" s="104"/>
      <c r="BD21" s="104"/>
      <c r="BE21" s="74"/>
      <c r="BF21" s="60"/>
      <c r="BG21" s="60"/>
      <c r="BH21" s="60"/>
      <c r="BI21" s="60"/>
      <c r="BJ21" s="60"/>
      <c r="BK21" s="60"/>
      <c r="BL21" s="60"/>
      <c r="BM21" s="60"/>
      <c r="BN21" s="60"/>
      <c r="BO21" s="60"/>
    </row>
    <row r="22" spans="1:67" ht="2.1" customHeight="1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98"/>
      <c r="R22" s="103"/>
      <c r="S22" s="103"/>
      <c r="T22" s="103"/>
      <c r="U22" s="103"/>
      <c r="V22" s="104"/>
      <c r="W22" s="104"/>
      <c r="X22" s="104"/>
      <c r="Y22" s="104"/>
      <c r="Z22" s="104"/>
      <c r="AA22" s="103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3"/>
      <c r="AP22" s="103"/>
      <c r="AQ22" s="103"/>
      <c r="AR22" s="104"/>
      <c r="AS22" s="103"/>
      <c r="AT22" s="103"/>
      <c r="AU22" s="103"/>
      <c r="AV22" s="104"/>
      <c r="AW22" s="104"/>
      <c r="AX22" s="104"/>
      <c r="AY22" s="103"/>
      <c r="AZ22" s="104"/>
      <c r="BA22" s="103"/>
      <c r="BB22" s="104"/>
      <c r="BC22" s="104"/>
      <c r="BD22" s="104"/>
      <c r="BE22" s="74"/>
      <c r="BF22" s="60"/>
      <c r="BG22" s="60"/>
      <c r="BH22" s="60"/>
      <c r="BI22" s="60"/>
      <c r="BJ22" s="60"/>
      <c r="BK22" s="60"/>
      <c r="BL22" s="60"/>
      <c r="BM22" s="60"/>
      <c r="BN22" s="60"/>
      <c r="BO22" s="60"/>
    </row>
    <row r="23" spans="1:67" s="69" customFormat="1" ht="18" customHeight="1" x14ac:dyDescent="0.3">
      <c r="A23" s="64"/>
      <c r="B23" s="81"/>
      <c r="C23" s="64"/>
      <c r="D23" s="64"/>
      <c r="E23" s="274" t="s">
        <v>134</v>
      </c>
      <c r="F23" s="274"/>
      <c r="G23" s="274"/>
      <c r="H23" s="64"/>
      <c r="I23" s="64"/>
      <c r="J23" s="65"/>
      <c r="K23" s="65"/>
      <c r="L23" s="65"/>
      <c r="M23" s="65"/>
      <c r="N23" s="65"/>
      <c r="O23" s="65"/>
      <c r="P23" s="65"/>
      <c r="Q23" s="101"/>
      <c r="R23" s="105"/>
      <c r="S23" s="105"/>
      <c r="T23" s="105">
        <f t="shared" ref="T23:T28" si="46">VALUE(LEFT(E23,1))</f>
        <v>1</v>
      </c>
      <c r="U23" s="105"/>
      <c r="V23" s="106"/>
      <c r="W23" s="106"/>
      <c r="X23" s="106"/>
      <c r="Y23" s="106"/>
      <c r="Z23" s="106"/>
      <c r="AA23" s="105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5"/>
      <c r="AP23" s="105"/>
      <c r="AQ23" s="105"/>
      <c r="AR23" s="106"/>
      <c r="AS23" s="105"/>
      <c r="AT23" s="105"/>
      <c r="AU23" s="105"/>
      <c r="AV23" s="106"/>
      <c r="AW23" s="106"/>
      <c r="AX23" s="106"/>
      <c r="AY23" s="105"/>
      <c r="AZ23" s="106"/>
      <c r="BA23" s="105"/>
      <c r="BB23" s="106"/>
      <c r="BC23" s="106"/>
      <c r="BD23" s="106"/>
      <c r="BE23" s="82"/>
      <c r="BF23" s="68"/>
      <c r="BG23" s="68"/>
      <c r="BH23" s="68"/>
      <c r="BI23" s="68"/>
      <c r="BJ23" s="68"/>
      <c r="BK23" s="68"/>
      <c r="BL23" s="68"/>
      <c r="BM23" s="68"/>
      <c r="BN23" s="68"/>
      <c r="BO23" s="68"/>
    </row>
    <row r="24" spans="1:67" s="69" customFormat="1" ht="18" customHeight="1" x14ac:dyDescent="0.3">
      <c r="A24" s="64"/>
      <c r="B24" s="81"/>
      <c r="C24" s="64"/>
      <c r="D24" s="64"/>
      <c r="E24" s="274" t="s">
        <v>135</v>
      </c>
      <c r="F24" s="274"/>
      <c r="G24" s="274"/>
      <c r="H24" s="64"/>
      <c r="I24" s="64"/>
      <c r="J24" s="65"/>
      <c r="K24" s="65"/>
      <c r="L24" s="65"/>
      <c r="M24" s="65"/>
      <c r="N24" s="65"/>
      <c r="O24" s="65"/>
      <c r="P24" s="65"/>
      <c r="Q24" s="101"/>
      <c r="R24" s="105"/>
      <c r="S24" s="105"/>
      <c r="T24" s="105">
        <f t="shared" si="46"/>
        <v>2</v>
      </c>
      <c r="U24" s="105"/>
      <c r="V24" s="106"/>
      <c r="W24" s="106"/>
      <c r="X24" s="106"/>
      <c r="Y24" s="106"/>
      <c r="Z24" s="106"/>
      <c r="AA24" s="105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5"/>
      <c r="AP24" s="105"/>
      <c r="AQ24" s="105"/>
      <c r="AR24" s="106"/>
      <c r="AS24" s="105"/>
      <c r="AT24" s="105"/>
      <c r="AU24" s="105"/>
      <c r="AV24" s="106"/>
      <c r="AW24" s="106"/>
      <c r="AX24" s="106"/>
      <c r="AY24" s="105"/>
      <c r="AZ24" s="106"/>
      <c r="BA24" s="105"/>
      <c r="BB24" s="106"/>
      <c r="BC24" s="106"/>
      <c r="BD24" s="106"/>
      <c r="BE24" s="82"/>
      <c r="BF24" s="68"/>
      <c r="BG24" s="68"/>
      <c r="BH24" s="68"/>
      <c r="BI24" s="68"/>
      <c r="BJ24" s="68"/>
      <c r="BK24" s="68"/>
      <c r="BL24" s="68"/>
      <c r="BM24" s="68"/>
      <c r="BN24" s="68"/>
      <c r="BO24" s="68"/>
    </row>
    <row r="25" spans="1:67" s="69" customFormat="1" ht="18" customHeight="1" x14ac:dyDescent="0.3">
      <c r="A25" s="64"/>
      <c r="B25" s="81"/>
      <c r="C25" s="64"/>
      <c r="D25" s="64"/>
      <c r="E25" s="274" t="s">
        <v>136</v>
      </c>
      <c r="F25" s="274"/>
      <c r="G25" s="274"/>
      <c r="H25" s="64"/>
      <c r="I25" s="64"/>
      <c r="J25" s="65"/>
      <c r="K25" s="65"/>
      <c r="L25" s="65"/>
      <c r="M25" s="65"/>
      <c r="N25" s="65"/>
      <c r="O25" s="65"/>
      <c r="P25" s="65"/>
      <c r="Q25" s="97"/>
      <c r="R25" s="107"/>
      <c r="S25" s="107"/>
      <c r="T25" s="107">
        <f t="shared" si="46"/>
        <v>3</v>
      </c>
      <c r="U25" s="107"/>
      <c r="V25" s="108"/>
      <c r="W25" s="108"/>
      <c r="X25" s="108"/>
      <c r="Y25" s="108"/>
      <c r="Z25" s="108"/>
      <c r="AA25" s="107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7"/>
      <c r="AP25" s="107"/>
      <c r="AQ25" s="107"/>
      <c r="AR25" s="108"/>
      <c r="AS25" s="107"/>
      <c r="AT25" s="107"/>
      <c r="AU25" s="107"/>
      <c r="AV25" s="108"/>
      <c r="AW25" s="108"/>
      <c r="AX25" s="108"/>
      <c r="AY25" s="107"/>
      <c r="AZ25" s="108"/>
      <c r="BA25" s="107"/>
      <c r="BB25" s="108"/>
      <c r="BC25" s="108"/>
      <c r="BD25" s="108"/>
      <c r="BE25" s="82"/>
      <c r="BF25" s="68"/>
      <c r="BG25" s="68"/>
      <c r="BH25" s="68"/>
      <c r="BI25" s="68"/>
      <c r="BJ25" s="68"/>
      <c r="BK25" s="68"/>
      <c r="BL25" s="68"/>
      <c r="BM25" s="68"/>
      <c r="BN25" s="68"/>
      <c r="BO25" s="68"/>
    </row>
    <row r="26" spans="1:67" s="69" customFormat="1" ht="18" customHeight="1" x14ac:dyDescent="0.3">
      <c r="A26" s="64"/>
      <c r="B26" s="81"/>
      <c r="C26" s="64"/>
      <c r="D26" s="64"/>
      <c r="E26" s="274" t="s">
        <v>137</v>
      </c>
      <c r="F26" s="274"/>
      <c r="G26" s="274"/>
      <c r="H26" s="64"/>
      <c r="I26" s="64"/>
      <c r="J26" s="65"/>
      <c r="K26" s="65"/>
      <c r="L26" s="65"/>
      <c r="M26" s="65"/>
      <c r="N26" s="65"/>
      <c r="O26" s="65"/>
      <c r="P26" s="65"/>
      <c r="Q26" s="97"/>
      <c r="R26" s="107"/>
      <c r="S26" s="107"/>
      <c r="T26" s="107">
        <f t="shared" si="46"/>
        <v>4</v>
      </c>
      <c r="U26" s="107"/>
      <c r="V26" s="108"/>
      <c r="W26" s="108"/>
      <c r="X26" s="108"/>
      <c r="Y26" s="108"/>
      <c r="Z26" s="108"/>
      <c r="AA26" s="107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7"/>
      <c r="AP26" s="107"/>
      <c r="AQ26" s="107"/>
      <c r="AR26" s="108"/>
      <c r="AS26" s="107"/>
      <c r="AT26" s="107"/>
      <c r="AU26" s="107"/>
      <c r="AV26" s="108"/>
      <c r="AW26" s="108"/>
      <c r="AX26" s="108"/>
      <c r="AY26" s="107"/>
      <c r="AZ26" s="108"/>
      <c r="BA26" s="107"/>
      <c r="BB26" s="108"/>
      <c r="BC26" s="108"/>
      <c r="BD26" s="108"/>
      <c r="BE26" s="82"/>
      <c r="BF26" s="68"/>
      <c r="BG26" s="68"/>
      <c r="BH26" s="68"/>
      <c r="BI26" s="68"/>
      <c r="BJ26" s="68"/>
      <c r="BK26" s="68"/>
      <c r="BL26" s="68"/>
      <c r="BM26" s="68"/>
      <c r="BN26" s="68"/>
      <c r="BO26" s="68"/>
    </row>
    <row r="27" spans="1:67" s="69" customFormat="1" ht="18" customHeight="1" x14ac:dyDescent="0.3">
      <c r="A27" s="64"/>
      <c r="B27" s="81"/>
      <c r="C27" s="64"/>
      <c r="D27" s="64"/>
      <c r="E27" s="274" t="s">
        <v>138</v>
      </c>
      <c r="F27" s="274"/>
      <c r="G27" s="274"/>
      <c r="H27" s="64"/>
      <c r="I27" s="64"/>
      <c r="J27" s="65"/>
      <c r="K27" s="65"/>
      <c r="L27" s="65"/>
      <c r="M27" s="65"/>
      <c r="N27" s="65"/>
      <c r="O27" s="65"/>
      <c r="P27" s="65"/>
      <c r="Q27" s="97"/>
      <c r="R27" s="107"/>
      <c r="S27" s="107"/>
      <c r="T27" s="107">
        <f t="shared" si="46"/>
        <v>5</v>
      </c>
      <c r="U27" s="107"/>
      <c r="V27" s="108"/>
      <c r="W27" s="108"/>
      <c r="X27" s="108"/>
      <c r="Y27" s="108"/>
      <c r="Z27" s="108"/>
      <c r="AA27" s="107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7"/>
      <c r="AP27" s="107"/>
      <c r="AQ27" s="107"/>
      <c r="AR27" s="108"/>
      <c r="AS27" s="107"/>
      <c r="AT27" s="107"/>
      <c r="AU27" s="107"/>
      <c r="AV27" s="108"/>
      <c r="AW27" s="108"/>
      <c r="AX27" s="108"/>
      <c r="AY27" s="107"/>
      <c r="AZ27" s="108"/>
      <c r="BA27" s="107"/>
      <c r="BB27" s="108"/>
      <c r="BC27" s="108"/>
      <c r="BD27" s="108"/>
      <c r="BE27" s="82"/>
      <c r="BF27" s="68"/>
      <c r="BG27" s="68"/>
      <c r="BH27" s="68"/>
      <c r="BI27" s="68"/>
      <c r="BJ27" s="68"/>
      <c r="BK27" s="68"/>
      <c r="BL27" s="68"/>
      <c r="BM27" s="68"/>
      <c r="BN27" s="68"/>
      <c r="BO27" s="68"/>
    </row>
    <row r="28" spans="1:67" s="69" customFormat="1" ht="18" customHeight="1" x14ac:dyDescent="0.3">
      <c r="A28" s="64"/>
      <c r="B28" s="81"/>
      <c r="C28" s="64"/>
      <c r="D28" s="64"/>
      <c r="E28" s="274" t="s">
        <v>139</v>
      </c>
      <c r="F28" s="274"/>
      <c r="G28" s="274"/>
      <c r="H28" s="64"/>
      <c r="I28" s="64"/>
      <c r="J28" s="65"/>
      <c r="K28" s="65"/>
      <c r="L28" s="65"/>
      <c r="M28" s="65"/>
      <c r="N28" s="65"/>
      <c r="O28" s="65"/>
      <c r="P28" s="65"/>
      <c r="Q28" s="97"/>
      <c r="R28" s="107"/>
      <c r="S28" s="107"/>
      <c r="T28" s="107">
        <f t="shared" si="46"/>
        <v>6</v>
      </c>
      <c r="U28" s="107"/>
      <c r="V28" s="108"/>
      <c r="W28" s="108"/>
      <c r="X28" s="108"/>
      <c r="Y28" s="108"/>
      <c r="Z28" s="108"/>
      <c r="AA28" s="107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7"/>
      <c r="AP28" s="107"/>
      <c r="AQ28" s="107"/>
      <c r="AR28" s="108"/>
      <c r="AS28" s="107"/>
      <c r="AT28" s="107"/>
      <c r="AU28" s="107"/>
      <c r="AV28" s="108"/>
      <c r="AW28" s="108"/>
      <c r="AX28" s="108"/>
      <c r="AY28" s="107"/>
      <c r="AZ28" s="108"/>
      <c r="BA28" s="107"/>
      <c r="BB28" s="108"/>
      <c r="BC28" s="108"/>
      <c r="BD28" s="108"/>
      <c r="BE28" s="82"/>
      <c r="BF28" s="68"/>
      <c r="BG28" s="68"/>
      <c r="BH28" s="68"/>
      <c r="BI28" s="68"/>
      <c r="BJ28" s="68"/>
      <c r="BK28" s="68"/>
      <c r="BL28" s="68"/>
      <c r="BM28" s="68"/>
      <c r="BN28" s="68"/>
      <c r="BO28" s="68"/>
    </row>
    <row r="29" spans="1:67" ht="14.1" hidden="1" customHeight="1" x14ac:dyDescent="0.25">
      <c r="A29" s="58"/>
      <c r="B29" s="83"/>
      <c r="C29" s="275" t="s">
        <v>66</v>
      </c>
      <c r="D29" s="275"/>
      <c r="E29" s="275"/>
      <c r="F29" s="275"/>
      <c r="G29" s="275"/>
      <c r="H29" s="275"/>
      <c r="I29" s="59"/>
      <c r="J29" s="59"/>
      <c r="K29" s="59"/>
      <c r="L29" s="59"/>
      <c r="M29" s="59"/>
      <c r="N29" s="59"/>
      <c r="O29" s="59"/>
      <c r="P29" s="59"/>
      <c r="Q29" s="92"/>
      <c r="R29" s="96"/>
      <c r="S29" s="96"/>
      <c r="T29" s="96"/>
      <c r="U29" s="96"/>
      <c r="AA29" s="96"/>
      <c r="AO29" s="96"/>
      <c r="AP29" s="96"/>
      <c r="AQ29" s="96"/>
      <c r="AS29" s="96"/>
      <c r="AT29" s="96"/>
      <c r="AU29" s="96"/>
      <c r="AY29" s="96"/>
      <c r="BA29" s="96"/>
    </row>
    <row r="30" spans="1:67" ht="13.95" customHeight="1" x14ac:dyDescent="0.3">
      <c r="A30" s="58"/>
      <c r="B30" t="s">
        <v>172</v>
      </c>
      <c r="C30" s="58"/>
      <c r="D30" s="58"/>
      <c r="E30" s="58"/>
      <c r="F30" s="58"/>
      <c r="G30" s="58"/>
      <c r="H30" s="85"/>
      <c r="I30" s="85"/>
      <c r="J30" s="85" t="s">
        <v>189</v>
      </c>
      <c r="K30" s="59"/>
      <c r="L30" s="59"/>
      <c r="M30" s="59"/>
      <c r="N30" s="59"/>
      <c r="O30" s="59"/>
      <c r="P30" s="59"/>
      <c r="Q30" s="92"/>
      <c r="R30" s="96"/>
      <c r="S30" s="96"/>
      <c r="T30" s="96"/>
      <c r="U30" s="96"/>
      <c r="AA30" s="96"/>
      <c r="AO30" s="96"/>
      <c r="AP30" s="96"/>
      <c r="AQ30" s="96"/>
      <c r="AS30" s="96"/>
      <c r="AT30" s="96"/>
      <c r="AU30" s="96"/>
      <c r="AY30" s="96"/>
      <c r="BA30" s="96"/>
    </row>
    <row r="31" spans="1:67" ht="12" hidden="1" customHeight="1" x14ac:dyDescent="0.25">
      <c r="A31" s="58"/>
      <c r="B31" s="83"/>
      <c r="C31" s="275"/>
      <c r="D31" s="275"/>
      <c r="E31" s="275"/>
      <c r="F31" s="275"/>
      <c r="G31" s="275"/>
      <c r="H31" s="275"/>
      <c r="I31" s="59"/>
      <c r="J31" s="59"/>
      <c r="K31" s="59"/>
      <c r="L31" s="59"/>
      <c r="M31" s="59"/>
      <c r="N31" s="59"/>
      <c r="O31" s="59"/>
      <c r="P31" s="59"/>
      <c r="Q31" s="92"/>
      <c r="R31" s="96"/>
      <c r="S31" s="96"/>
      <c r="T31" s="96"/>
      <c r="U31" s="96"/>
      <c r="AA31" s="96"/>
      <c r="AO31" s="96"/>
      <c r="AP31" s="96"/>
      <c r="AQ31" s="96"/>
      <c r="AS31" s="96"/>
      <c r="AT31" s="96"/>
      <c r="AU31" s="96"/>
      <c r="AY31" s="96"/>
      <c r="BA31" s="96"/>
    </row>
    <row r="32" spans="1:67" ht="12" hidden="1" customHeight="1" x14ac:dyDescent="0.25">
      <c r="A32" s="58"/>
      <c r="B32" s="83"/>
      <c r="C32" s="275"/>
      <c r="D32" s="275"/>
      <c r="E32" s="275"/>
      <c r="F32" s="275"/>
      <c r="G32" s="275"/>
      <c r="H32" s="275"/>
      <c r="I32" s="86"/>
      <c r="J32" s="59"/>
      <c r="K32" s="59"/>
      <c r="L32" s="59"/>
      <c r="M32" s="59"/>
      <c r="N32" s="59"/>
      <c r="O32" s="59"/>
      <c r="P32" s="59"/>
      <c r="Q32" s="92"/>
      <c r="R32" s="96"/>
      <c r="S32" s="96"/>
      <c r="T32" s="96"/>
      <c r="U32" s="96"/>
      <c r="AA32" s="96"/>
      <c r="AO32" s="96"/>
      <c r="AP32" s="96"/>
      <c r="AQ32" s="96"/>
      <c r="AS32" s="96"/>
      <c r="AT32" s="96"/>
      <c r="AU32" s="96"/>
      <c r="AY32" s="96"/>
      <c r="BA32" s="96"/>
    </row>
    <row r="33" spans="1:67" ht="12" hidden="1" customHeight="1" x14ac:dyDescent="0.25">
      <c r="A33" s="58"/>
      <c r="B33" s="83"/>
      <c r="I33" s="59"/>
      <c r="J33" s="59"/>
      <c r="K33" s="59"/>
      <c r="L33" s="59"/>
      <c r="M33" s="59"/>
      <c r="N33" s="59"/>
      <c r="O33" s="59"/>
      <c r="P33" s="59"/>
      <c r="Q33" s="92"/>
      <c r="R33" s="96"/>
      <c r="S33" s="96"/>
      <c r="T33" s="96"/>
      <c r="U33" s="96"/>
      <c r="AA33" s="96"/>
      <c r="AO33" s="96"/>
      <c r="AP33" s="96"/>
      <c r="AQ33" s="96"/>
      <c r="AS33" s="96"/>
      <c r="AT33" s="96"/>
      <c r="AU33" s="96"/>
      <c r="AY33" s="96"/>
      <c r="BA33" s="96"/>
    </row>
    <row r="34" spans="1:67" ht="7.95" customHeight="1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87"/>
      <c r="O34" s="87"/>
      <c r="P34" s="87"/>
      <c r="Q34" s="102"/>
      <c r="R34" s="96"/>
      <c r="S34" s="96"/>
      <c r="T34" s="96"/>
      <c r="U34" s="96"/>
      <c r="AA34" s="96"/>
      <c r="AO34" s="96"/>
      <c r="AP34" s="96"/>
      <c r="AQ34" s="96"/>
      <c r="AS34" s="96"/>
      <c r="AT34" s="96"/>
      <c r="AU34" s="96"/>
      <c r="AY34" s="96"/>
      <c r="BA34" s="96"/>
    </row>
    <row r="35" spans="1:67" ht="18" customHeight="1" x14ac:dyDescent="0.25">
      <c r="A35" s="58"/>
      <c r="B35" s="88" t="s">
        <v>67</v>
      </c>
      <c r="C35" s="8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87"/>
      <c r="Q35" s="102"/>
      <c r="R35" s="96"/>
      <c r="S35" s="96"/>
      <c r="T35" s="96"/>
      <c r="U35" s="96"/>
      <c r="AA35" s="96"/>
      <c r="AO35" s="96"/>
      <c r="AP35" s="96"/>
      <c r="AQ35" s="96"/>
      <c r="AS35" s="96"/>
      <c r="AT35" s="96"/>
      <c r="AU35" s="96"/>
      <c r="AY35" s="96"/>
      <c r="BA35" s="96"/>
    </row>
    <row r="36" spans="1:67" ht="18" customHeight="1" x14ac:dyDescent="0.25">
      <c r="A36" s="58"/>
      <c r="B36" s="88" t="s">
        <v>68</v>
      </c>
      <c r="C36" s="8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87"/>
      <c r="Q36" s="102"/>
      <c r="R36" s="96"/>
      <c r="S36" s="96"/>
      <c r="T36" s="96"/>
      <c r="U36" s="96"/>
      <c r="AA36" s="96"/>
      <c r="AO36" s="96"/>
      <c r="AP36" s="96"/>
      <c r="AQ36" s="96"/>
      <c r="AS36" s="96"/>
      <c r="AT36" s="96"/>
      <c r="AU36" s="96"/>
      <c r="AY36" s="96"/>
      <c r="BA36" s="96"/>
    </row>
    <row r="37" spans="1:67" s="84" customFormat="1" ht="18" customHeight="1" x14ac:dyDescent="0.25">
      <c r="A37" s="58"/>
      <c r="B37" s="88" t="s">
        <v>99</v>
      </c>
      <c r="C37" s="8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87"/>
      <c r="O37" s="61"/>
      <c r="P37" s="61"/>
      <c r="Q37" s="102"/>
      <c r="R37" s="96"/>
      <c r="S37" s="96"/>
      <c r="T37" s="96"/>
      <c r="U37" s="96"/>
      <c r="V37" s="93"/>
      <c r="W37" s="93"/>
      <c r="X37" s="93"/>
      <c r="Y37" s="93"/>
      <c r="Z37" s="93"/>
      <c r="AA37" s="96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6"/>
      <c r="AP37" s="96"/>
      <c r="AQ37" s="96"/>
      <c r="AR37" s="93"/>
      <c r="AS37" s="96"/>
      <c r="AT37" s="96"/>
      <c r="AU37" s="96"/>
      <c r="AV37" s="93"/>
      <c r="AW37" s="93"/>
      <c r="AX37" s="93"/>
      <c r="AY37" s="96"/>
      <c r="AZ37" s="93"/>
      <c r="BA37" s="96"/>
      <c r="BB37" s="93"/>
      <c r="BC37" s="93"/>
      <c r="BD37" s="93"/>
      <c r="BG37" s="61"/>
      <c r="BH37" s="61"/>
      <c r="BI37" s="61"/>
      <c r="BJ37" s="61"/>
      <c r="BK37" s="61"/>
      <c r="BL37" s="61"/>
      <c r="BM37" s="61"/>
      <c r="BN37" s="61"/>
      <c r="BO37" s="61"/>
    </row>
    <row r="38" spans="1:67" s="84" customFormat="1" ht="18" customHeight="1" x14ac:dyDescent="0.25">
      <c r="A38" s="58"/>
      <c r="B38" s="88" t="s">
        <v>185</v>
      </c>
      <c r="C38" s="8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87"/>
      <c r="O38" s="61"/>
      <c r="P38" s="61"/>
      <c r="Q38" s="102"/>
      <c r="R38" s="96"/>
      <c r="S38" s="96"/>
      <c r="T38" s="96"/>
      <c r="U38" s="96"/>
      <c r="V38" s="93"/>
      <c r="W38" s="93"/>
      <c r="X38" s="93"/>
      <c r="Y38" s="93"/>
      <c r="Z38" s="93"/>
      <c r="AA38" s="96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6"/>
      <c r="AP38" s="96"/>
      <c r="AQ38" s="96"/>
      <c r="AR38" s="93"/>
      <c r="AS38" s="96"/>
      <c r="AT38" s="96"/>
      <c r="AU38" s="96"/>
      <c r="AV38" s="93"/>
      <c r="AW38" s="93"/>
      <c r="AX38" s="93"/>
      <c r="AY38" s="96"/>
      <c r="AZ38" s="93"/>
      <c r="BA38" s="96"/>
      <c r="BB38" s="93"/>
      <c r="BC38" s="93"/>
      <c r="BD38" s="93"/>
      <c r="BG38" s="61"/>
      <c r="BH38" s="61"/>
      <c r="BI38" s="61"/>
      <c r="BJ38" s="61"/>
      <c r="BK38" s="61"/>
      <c r="BL38" s="61"/>
      <c r="BM38" s="61"/>
      <c r="BN38" s="61"/>
      <c r="BO38" s="61"/>
    </row>
    <row r="39" spans="1:67" s="84" customFormat="1" ht="18" customHeight="1" x14ac:dyDescent="0.25">
      <c r="A39" s="58"/>
      <c r="B39" s="88" t="s">
        <v>69</v>
      </c>
      <c r="C39" s="8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87"/>
      <c r="O39" s="61"/>
      <c r="P39" s="61"/>
      <c r="Q39" s="102"/>
      <c r="R39" s="96"/>
      <c r="S39" s="96"/>
      <c r="T39" s="96"/>
      <c r="U39" s="96"/>
      <c r="V39" s="93"/>
      <c r="W39" s="93"/>
      <c r="X39" s="93"/>
      <c r="Y39" s="93"/>
      <c r="Z39" s="93"/>
      <c r="AA39" s="96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6"/>
      <c r="AP39" s="96"/>
      <c r="AQ39" s="96"/>
      <c r="AR39" s="93"/>
      <c r="AS39" s="96"/>
      <c r="AT39" s="96"/>
      <c r="AU39" s="96"/>
      <c r="AV39" s="93"/>
      <c r="AW39" s="93"/>
      <c r="AX39" s="93"/>
      <c r="AY39" s="96"/>
      <c r="AZ39" s="93"/>
      <c r="BA39" s="96"/>
      <c r="BB39" s="93"/>
      <c r="BC39" s="93"/>
      <c r="BD39" s="93"/>
      <c r="BG39" s="61"/>
      <c r="BH39" s="61"/>
      <c r="BI39" s="61"/>
      <c r="BJ39" s="61"/>
      <c r="BK39" s="61"/>
      <c r="BL39" s="61"/>
      <c r="BM39" s="61"/>
      <c r="BN39" s="61"/>
      <c r="BO39" s="61"/>
    </row>
    <row r="40" spans="1:67" s="84" customFormat="1" ht="18" customHeight="1" x14ac:dyDescent="0.25">
      <c r="A40" s="58"/>
      <c r="B40" s="88" t="s">
        <v>187</v>
      </c>
      <c r="C40" s="8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87"/>
      <c r="O40" s="61"/>
      <c r="P40" s="61"/>
      <c r="Q40" s="102"/>
      <c r="R40" s="96"/>
      <c r="S40" s="96"/>
      <c r="T40" s="96"/>
      <c r="U40" s="96"/>
      <c r="V40" s="93"/>
      <c r="W40" s="93"/>
      <c r="X40" s="93"/>
      <c r="Y40" s="93"/>
      <c r="Z40" s="93"/>
      <c r="AA40" s="96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6"/>
      <c r="AP40" s="96"/>
      <c r="AQ40" s="96"/>
      <c r="AR40" s="93"/>
      <c r="AS40" s="96"/>
      <c r="AT40" s="96"/>
      <c r="AU40" s="96"/>
      <c r="AV40" s="93"/>
      <c r="AW40" s="93"/>
      <c r="AX40" s="93"/>
      <c r="AY40" s="96"/>
      <c r="AZ40" s="93"/>
      <c r="BA40" s="96"/>
      <c r="BB40" s="93"/>
      <c r="BC40" s="93"/>
      <c r="BD40" s="93"/>
      <c r="BG40" s="61"/>
      <c r="BH40" s="61"/>
      <c r="BI40" s="61"/>
      <c r="BJ40" s="61"/>
      <c r="BK40" s="61"/>
      <c r="BL40" s="61"/>
      <c r="BM40" s="61"/>
      <c r="BN40" s="61"/>
      <c r="BO40" s="61"/>
    </row>
    <row r="41" spans="1:67" s="84" customFormat="1" ht="6" customHeight="1" x14ac:dyDescent="0.25">
      <c r="A41" s="58"/>
      <c r="B41" s="88"/>
      <c r="C41" s="8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87"/>
      <c r="O41" s="61"/>
      <c r="P41" s="61"/>
      <c r="Q41" s="102"/>
      <c r="R41" s="96"/>
      <c r="S41" s="96"/>
      <c r="T41" s="96"/>
      <c r="U41" s="96"/>
      <c r="V41" s="93"/>
      <c r="W41" s="93"/>
      <c r="X41" s="93"/>
      <c r="Y41" s="93"/>
      <c r="Z41" s="93"/>
      <c r="AA41" s="96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6"/>
      <c r="AP41" s="96"/>
      <c r="AQ41" s="96"/>
      <c r="AR41" s="93"/>
      <c r="AS41" s="96"/>
      <c r="AT41" s="96"/>
      <c r="AU41" s="96"/>
      <c r="AV41" s="93"/>
      <c r="AW41" s="93"/>
      <c r="AX41" s="93"/>
      <c r="AY41" s="96"/>
      <c r="AZ41" s="93"/>
      <c r="BA41" s="96"/>
      <c r="BB41" s="93"/>
      <c r="BC41" s="93"/>
      <c r="BD41" s="93"/>
      <c r="BG41" s="61"/>
      <c r="BH41" s="61"/>
      <c r="BI41" s="61"/>
      <c r="BJ41" s="61"/>
      <c r="BK41" s="61"/>
      <c r="BL41" s="61"/>
      <c r="BM41" s="61"/>
      <c r="BN41" s="61"/>
      <c r="BO41" s="61"/>
    </row>
    <row r="42" spans="1:67" s="84" customFormat="1" ht="18" customHeight="1" x14ac:dyDescent="0.25">
      <c r="A42" s="58"/>
      <c r="B42" s="88" t="s">
        <v>186</v>
      </c>
      <c r="C42" s="8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87"/>
      <c r="O42" s="61"/>
      <c r="P42" s="61"/>
      <c r="Q42" s="102"/>
      <c r="R42" s="96"/>
      <c r="S42" s="96"/>
      <c r="T42" s="96"/>
      <c r="U42" s="96"/>
      <c r="V42" s="93"/>
      <c r="W42" s="93"/>
      <c r="X42" s="93"/>
      <c r="Y42" s="93"/>
      <c r="Z42" s="93"/>
      <c r="AA42" s="96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6"/>
      <c r="AP42" s="96"/>
      <c r="AQ42" s="96"/>
      <c r="AR42" s="93"/>
      <c r="AS42" s="96"/>
      <c r="AT42" s="96"/>
      <c r="AU42" s="96"/>
      <c r="AV42" s="93"/>
      <c r="AW42" s="93"/>
      <c r="AX42" s="93"/>
      <c r="AY42" s="96"/>
      <c r="AZ42" s="93"/>
      <c r="BA42" s="96"/>
      <c r="BB42" s="93"/>
      <c r="BC42" s="93"/>
      <c r="BD42" s="93"/>
      <c r="BG42" s="61"/>
      <c r="BH42" s="61"/>
      <c r="BI42" s="61"/>
      <c r="BJ42" s="61"/>
      <c r="BK42" s="61"/>
      <c r="BL42" s="61"/>
      <c r="BM42" s="61"/>
      <c r="BN42" s="61"/>
      <c r="BO42" s="61"/>
    </row>
    <row r="43" spans="1:67" s="84" customFormat="1" ht="16.95" customHeight="1" x14ac:dyDescent="0.25">
      <c r="A43" s="58"/>
      <c r="B43" s="89" t="s">
        <v>70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87"/>
      <c r="O43" s="61"/>
      <c r="P43" s="61"/>
      <c r="Q43" s="102"/>
      <c r="R43" s="96"/>
      <c r="S43" s="96"/>
      <c r="T43" s="96"/>
      <c r="U43" s="96"/>
      <c r="V43" s="93"/>
      <c r="W43" s="93"/>
      <c r="X43" s="93"/>
      <c r="Y43" s="93"/>
      <c r="Z43" s="93"/>
      <c r="AA43" s="96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6"/>
      <c r="AP43" s="96"/>
      <c r="AQ43" s="96"/>
      <c r="AR43" s="93"/>
      <c r="AS43" s="96"/>
      <c r="AT43" s="96"/>
      <c r="AU43" s="96"/>
      <c r="AV43" s="93"/>
      <c r="AW43" s="93"/>
      <c r="AX43" s="93"/>
      <c r="AY43" s="96"/>
      <c r="AZ43" s="93"/>
      <c r="BA43" s="96"/>
      <c r="BB43" s="93"/>
      <c r="BC43" s="93"/>
      <c r="BD43" s="93"/>
      <c r="BG43" s="61"/>
      <c r="BH43" s="61"/>
      <c r="BI43" s="61"/>
      <c r="BJ43" s="61"/>
      <c r="BK43" s="61"/>
      <c r="BL43" s="61"/>
      <c r="BM43" s="61"/>
      <c r="BN43" s="61"/>
      <c r="BO43" s="61"/>
    </row>
    <row r="44" spans="1:67" s="84" customFormat="1" ht="16.95" customHeight="1" x14ac:dyDescent="0.25">
      <c r="A44" s="58"/>
      <c r="B44" s="89" t="s">
        <v>71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87"/>
      <c r="O44" s="61"/>
      <c r="P44" s="61"/>
      <c r="Q44" s="102"/>
      <c r="R44" s="96"/>
      <c r="S44" s="96"/>
      <c r="T44" s="96"/>
      <c r="U44" s="96"/>
      <c r="V44" s="93"/>
      <c r="W44" s="93"/>
      <c r="X44" s="93"/>
      <c r="Y44" s="93"/>
      <c r="Z44" s="93"/>
      <c r="AA44" s="96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6"/>
      <c r="AP44" s="96"/>
      <c r="AQ44" s="96"/>
      <c r="AR44" s="93"/>
      <c r="AS44" s="96"/>
      <c r="AT44" s="96"/>
      <c r="AU44" s="96"/>
      <c r="AV44" s="93"/>
      <c r="AW44" s="93"/>
      <c r="AX44" s="93"/>
      <c r="AY44" s="96"/>
      <c r="AZ44" s="93"/>
      <c r="BA44" s="96"/>
      <c r="BB44" s="93"/>
      <c r="BC44" s="93"/>
      <c r="BD44" s="93"/>
      <c r="BG44" s="61"/>
      <c r="BH44" s="61"/>
      <c r="BI44" s="61"/>
      <c r="BJ44" s="61"/>
      <c r="BK44" s="61"/>
      <c r="BL44" s="61"/>
      <c r="BM44" s="61"/>
      <c r="BN44" s="61"/>
      <c r="BO44" s="61"/>
    </row>
    <row r="45" spans="1:67" s="84" customFormat="1" ht="16.95" customHeight="1" x14ac:dyDescent="0.25">
      <c r="A45" s="58"/>
      <c r="B45" s="89" t="s">
        <v>72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87"/>
      <c r="O45" s="61"/>
      <c r="P45" s="61"/>
      <c r="Q45" s="102"/>
      <c r="R45" s="96"/>
      <c r="S45" s="96"/>
      <c r="T45" s="96"/>
      <c r="U45" s="96"/>
      <c r="V45" s="93"/>
      <c r="W45" s="93"/>
      <c r="X45" s="93"/>
      <c r="Y45" s="93"/>
      <c r="Z45" s="93"/>
      <c r="AA45" s="96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6"/>
      <c r="AP45" s="96"/>
      <c r="AQ45" s="96"/>
      <c r="AR45" s="93"/>
      <c r="AS45" s="96"/>
      <c r="AT45" s="96"/>
      <c r="AU45" s="96"/>
      <c r="AV45" s="93"/>
      <c r="AW45" s="93"/>
      <c r="AX45" s="93"/>
      <c r="AY45" s="96"/>
      <c r="AZ45" s="93"/>
      <c r="BA45" s="96"/>
      <c r="BB45" s="93"/>
      <c r="BC45" s="93"/>
      <c r="BD45" s="93"/>
      <c r="BG45" s="61"/>
      <c r="BH45" s="61"/>
      <c r="BI45" s="61"/>
      <c r="BJ45" s="61"/>
      <c r="BK45" s="61"/>
      <c r="BL45" s="61"/>
      <c r="BM45" s="61"/>
      <c r="BN45" s="61"/>
      <c r="BO45" s="61"/>
    </row>
    <row r="46" spans="1:67" s="84" customFormat="1" ht="16.95" customHeight="1" x14ac:dyDescent="0.25">
      <c r="A46" s="58"/>
      <c r="B46" s="89" t="s">
        <v>188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87"/>
      <c r="O46" s="61"/>
      <c r="P46" s="61"/>
      <c r="Q46" s="102"/>
      <c r="R46" s="96"/>
      <c r="S46" s="96"/>
      <c r="T46" s="96"/>
      <c r="U46" s="96"/>
      <c r="V46" s="93"/>
      <c r="W46" s="93"/>
      <c r="X46" s="93"/>
      <c r="Y46" s="93"/>
      <c r="Z46" s="93"/>
      <c r="AA46" s="96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6"/>
      <c r="AP46" s="96"/>
      <c r="AQ46" s="96"/>
      <c r="AR46" s="93"/>
      <c r="AS46" s="96"/>
      <c r="AT46" s="96"/>
      <c r="AU46" s="96"/>
      <c r="AV46" s="93"/>
      <c r="AW46" s="93"/>
      <c r="AX46" s="93"/>
      <c r="AY46" s="96"/>
      <c r="AZ46" s="93"/>
      <c r="BA46" s="96"/>
      <c r="BB46" s="93"/>
      <c r="BC46" s="93"/>
      <c r="BD46" s="93"/>
      <c r="BG46" s="61"/>
      <c r="BH46" s="61"/>
      <c r="BI46" s="61"/>
      <c r="BJ46" s="61"/>
      <c r="BK46" s="61"/>
      <c r="BL46" s="61"/>
      <c r="BM46" s="61"/>
      <c r="BN46" s="61"/>
      <c r="BO46" s="61"/>
    </row>
    <row r="47" spans="1:67" s="84" customFormat="1" ht="16.95" customHeight="1" x14ac:dyDescent="0.25">
      <c r="A47" s="58"/>
      <c r="B47" s="89" t="s">
        <v>121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87"/>
      <c r="O47" s="61"/>
      <c r="P47" s="61"/>
      <c r="Q47" s="102"/>
      <c r="R47" s="96"/>
      <c r="S47" s="96"/>
      <c r="T47" s="96"/>
      <c r="U47" s="96"/>
      <c r="V47" s="93"/>
      <c r="W47" s="93"/>
      <c r="X47" s="93"/>
      <c r="Y47" s="93"/>
      <c r="Z47" s="93"/>
      <c r="AA47" s="96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6"/>
      <c r="AP47" s="96"/>
      <c r="AQ47" s="96"/>
      <c r="AR47" s="93"/>
      <c r="AS47" s="96"/>
      <c r="AT47" s="96"/>
      <c r="AU47" s="96"/>
      <c r="AV47" s="93"/>
      <c r="AW47" s="93"/>
      <c r="AX47" s="93"/>
      <c r="AY47" s="96"/>
      <c r="AZ47" s="93"/>
      <c r="BA47" s="96"/>
      <c r="BB47" s="93"/>
      <c r="BC47" s="93"/>
      <c r="BD47" s="93"/>
      <c r="BG47" s="61"/>
      <c r="BH47" s="61"/>
      <c r="BI47" s="61"/>
      <c r="BJ47" s="61"/>
      <c r="BK47" s="61"/>
      <c r="BL47" s="61"/>
      <c r="BM47" s="61"/>
      <c r="BN47" s="61"/>
      <c r="BO47" s="61"/>
    </row>
    <row r="48" spans="1:67" s="84" customFormat="1" ht="16.95" customHeight="1" x14ac:dyDescent="0.25">
      <c r="A48" s="58"/>
      <c r="B48" s="89" t="s">
        <v>184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87"/>
      <c r="O48" s="61"/>
      <c r="P48" s="61"/>
      <c r="Q48" s="102"/>
      <c r="R48" s="96"/>
      <c r="S48" s="96"/>
      <c r="T48" s="96"/>
      <c r="U48" s="96"/>
      <c r="V48" s="93"/>
      <c r="W48" s="93"/>
      <c r="X48" s="93"/>
      <c r="Y48" s="93"/>
      <c r="Z48" s="93"/>
      <c r="AA48" s="96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6"/>
      <c r="AP48" s="96"/>
      <c r="AQ48" s="96"/>
      <c r="AR48" s="93"/>
      <c r="AS48" s="96"/>
      <c r="AT48" s="96"/>
      <c r="AU48" s="96"/>
      <c r="AV48" s="93"/>
      <c r="AW48" s="93"/>
      <c r="AX48" s="93"/>
      <c r="AY48" s="96"/>
      <c r="AZ48" s="93"/>
      <c r="BA48" s="96"/>
      <c r="BB48" s="93"/>
      <c r="BC48" s="93"/>
      <c r="BD48" s="93"/>
      <c r="BG48" s="61"/>
      <c r="BH48" s="61"/>
      <c r="BI48" s="61"/>
      <c r="BJ48" s="61"/>
      <c r="BK48" s="61"/>
      <c r="BL48" s="61"/>
      <c r="BM48" s="61"/>
      <c r="BN48" s="61"/>
      <c r="BO48" s="61"/>
    </row>
    <row r="49" spans="1:67" s="84" customFormat="1" ht="16.95" customHeight="1" x14ac:dyDescent="0.25">
      <c r="A49" s="58"/>
      <c r="B49" s="89" t="s">
        <v>73</v>
      </c>
      <c r="C49" s="8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87"/>
      <c r="O49" s="61"/>
      <c r="P49" s="61"/>
      <c r="Q49" s="102"/>
      <c r="R49" s="96"/>
      <c r="S49" s="96"/>
      <c r="T49" s="96"/>
      <c r="U49" s="96"/>
      <c r="V49" s="93"/>
      <c r="W49" s="93"/>
      <c r="X49" s="93"/>
      <c r="Y49" s="93"/>
      <c r="Z49" s="93"/>
      <c r="AA49" s="96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6"/>
      <c r="AP49" s="96"/>
      <c r="AQ49" s="96"/>
      <c r="AR49" s="93"/>
      <c r="AS49" s="96"/>
      <c r="AT49" s="96"/>
      <c r="AU49" s="96"/>
      <c r="AV49" s="93"/>
      <c r="AW49" s="93"/>
      <c r="AX49" s="93"/>
      <c r="AY49" s="96"/>
      <c r="AZ49" s="93"/>
      <c r="BA49" s="96"/>
      <c r="BB49" s="93"/>
      <c r="BC49" s="93"/>
      <c r="BD49" s="93"/>
      <c r="BG49" s="61"/>
      <c r="BH49" s="61"/>
      <c r="BI49" s="61"/>
      <c r="BJ49" s="61"/>
      <c r="BK49" s="61"/>
      <c r="BL49" s="61"/>
      <c r="BM49" s="61"/>
      <c r="BN49" s="61"/>
      <c r="BO49" s="61"/>
    </row>
    <row r="50" spans="1:67" s="84" customFormat="1" ht="16.95" customHeight="1" x14ac:dyDescent="0.25">
      <c r="A50" s="58"/>
      <c r="B50" s="89" t="s">
        <v>74</v>
      </c>
      <c r="C50" s="8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87"/>
      <c r="O50" s="61"/>
      <c r="P50" s="61"/>
      <c r="Q50" s="102"/>
      <c r="R50" s="96"/>
      <c r="S50" s="96"/>
      <c r="T50" s="96"/>
      <c r="U50" s="96"/>
      <c r="V50" s="93"/>
      <c r="W50" s="93"/>
      <c r="X50" s="93"/>
      <c r="Y50" s="93"/>
      <c r="Z50" s="93"/>
      <c r="AA50" s="96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6"/>
      <c r="AP50" s="96"/>
      <c r="AQ50" s="96"/>
      <c r="AR50" s="93"/>
      <c r="AS50" s="96"/>
      <c r="AT50" s="96"/>
      <c r="AU50" s="96"/>
      <c r="AV50" s="93"/>
      <c r="AW50" s="93"/>
      <c r="AX50" s="93"/>
      <c r="AY50" s="96"/>
      <c r="AZ50" s="93"/>
      <c r="BA50" s="96"/>
      <c r="BB50" s="93"/>
      <c r="BC50" s="93"/>
      <c r="BD50" s="93"/>
      <c r="BG50" s="61"/>
      <c r="BH50" s="61"/>
      <c r="BI50" s="61"/>
      <c r="BJ50" s="61"/>
      <c r="BK50" s="61"/>
      <c r="BL50" s="61"/>
      <c r="BM50" s="61"/>
      <c r="BN50" s="61"/>
      <c r="BO50" s="61"/>
    </row>
    <row r="51" spans="1:67" s="84" customFormat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87"/>
      <c r="O51" s="87"/>
      <c r="P51" s="87"/>
      <c r="Q51" s="102"/>
      <c r="R51" s="96"/>
      <c r="S51" s="96"/>
      <c r="T51" s="96"/>
      <c r="U51" s="96"/>
      <c r="V51" s="93"/>
      <c r="W51" s="93"/>
      <c r="X51" s="93"/>
      <c r="Y51" s="93"/>
      <c r="Z51" s="93"/>
      <c r="AA51" s="96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6"/>
      <c r="AP51" s="96"/>
      <c r="AQ51" s="96"/>
      <c r="AR51" s="93"/>
      <c r="AS51" s="96"/>
      <c r="AT51" s="96"/>
      <c r="AU51" s="96"/>
      <c r="AV51" s="93"/>
      <c r="AW51" s="93"/>
      <c r="AX51" s="93"/>
      <c r="AY51" s="96"/>
      <c r="AZ51" s="93"/>
      <c r="BA51" s="96"/>
      <c r="BB51" s="93"/>
      <c r="BC51" s="93"/>
      <c r="BD51" s="93"/>
      <c r="BG51" s="61"/>
      <c r="BH51" s="61"/>
      <c r="BI51" s="61"/>
      <c r="BJ51" s="61"/>
      <c r="BK51" s="61"/>
      <c r="BL51" s="61"/>
      <c r="BM51" s="61"/>
      <c r="BN51" s="61"/>
      <c r="BO51" s="61"/>
    </row>
    <row r="52" spans="1:67" s="84" customFormat="1" ht="18" hidden="1" customHeight="1" x14ac:dyDescent="0.25">
      <c r="A52" s="58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87"/>
      <c r="O52" s="87"/>
      <c r="P52" s="87"/>
      <c r="Q52" s="102"/>
      <c r="R52" s="96"/>
      <c r="S52" s="96"/>
      <c r="T52" s="96"/>
      <c r="U52" s="96"/>
      <c r="V52" s="93"/>
      <c r="W52" s="93"/>
      <c r="X52" s="93"/>
      <c r="Y52" s="93"/>
      <c r="Z52" s="93"/>
      <c r="AA52" s="96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6"/>
      <c r="AP52" s="96"/>
      <c r="AQ52" s="96"/>
      <c r="AR52" s="93"/>
      <c r="AS52" s="96"/>
      <c r="AT52" s="96"/>
      <c r="AU52" s="96"/>
      <c r="AV52" s="93"/>
      <c r="AW52" s="93"/>
      <c r="AX52" s="93"/>
      <c r="AY52" s="96"/>
      <c r="AZ52" s="93"/>
      <c r="BA52" s="96"/>
      <c r="BB52" s="93"/>
      <c r="BC52" s="93"/>
      <c r="BD52" s="93"/>
      <c r="BG52" s="61"/>
      <c r="BH52" s="61"/>
      <c r="BI52" s="61"/>
      <c r="BJ52" s="61"/>
      <c r="BK52" s="61"/>
      <c r="BL52" s="61"/>
      <c r="BM52" s="61"/>
      <c r="BN52" s="61"/>
      <c r="BO52" s="61"/>
    </row>
    <row r="53" spans="1:67" s="84" customFormat="1" ht="22.5" customHeight="1" x14ac:dyDescent="0.25">
      <c r="A53" s="58"/>
      <c r="B53" s="90"/>
      <c r="C53" s="90"/>
      <c r="D53" s="90"/>
      <c r="E53" s="61"/>
      <c r="F53" s="61"/>
      <c r="G53" s="90"/>
      <c r="H53" s="90"/>
      <c r="I53" s="90"/>
      <c r="J53" s="90"/>
      <c r="K53" s="61"/>
      <c r="L53" s="61"/>
      <c r="M53" s="61"/>
      <c r="N53" s="61"/>
      <c r="O53" s="61"/>
      <c r="P53" s="61"/>
      <c r="Q53" s="93"/>
      <c r="R53" s="96"/>
      <c r="S53" s="96"/>
      <c r="T53" s="96"/>
      <c r="U53" s="96"/>
      <c r="V53" s="93"/>
      <c r="W53" s="93"/>
      <c r="X53" s="93"/>
      <c r="Y53" s="93"/>
      <c r="Z53" s="93"/>
      <c r="AA53" s="96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6"/>
      <c r="AP53" s="96"/>
      <c r="AQ53" s="96"/>
      <c r="AR53" s="93"/>
      <c r="AS53" s="96"/>
      <c r="AT53" s="96"/>
      <c r="AU53" s="96"/>
      <c r="AV53" s="93"/>
      <c r="AW53" s="93"/>
      <c r="AX53" s="93"/>
      <c r="AY53" s="96"/>
      <c r="AZ53" s="93"/>
      <c r="BA53" s="96"/>
      <c r="BB53" s="93"/>
      <c r="BC53" s="93"/>
      <c r="BD53" s="93"/>
      <c r="BG53" s="61"/>
      <c r="BH53" s="61"/>
      <c r="BI53" s="61"/>
      <c r="BJ53" s="61"/>
      <c r="BK53" s="61"/>
      <c r="BL53" s="61"/>
      <c r="BM53" s="61"/>
      <c r="BN53" s="61"/>
      <c r="BO53" s="61"/>
    </row>
    <row r="54" spans="1:67" s="84" customFormat="1" x14ac:dyDescent="0.25">
      <c r="A54" s="58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6"/>
      <c r="R54" s="96"/>
      <c r="S54" s="96"/>
      <c r="T54" s="96"/>
      <c r="U54" s="96"/>
      <c r="V54" s="93"/>
      <c r="W54" s="93"/>
      <c r="X54" s="93"/>
      <c r="Y54" s="93"/>
      <c r="Z54" s="93"/>
      <c r="AA54" s="96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6"/>
      <c r="AP54" s="96"/>
      <c r="AQ54" s="96"/>
      <c r="AR54" s="93"/>
      <c r="AS54" s="96"/>
      <c r="AT54" s="96"/>
      <c r="AU54" s="96"/>
      <c r="AV54" s="93"/>
      <c r="AW54" s="93"/>
      <c r="AX54" s="93"/>
      <c r="AY54" s="96"/>
      <c r="AZ54" s="93"/>
      <c r="BA54" s="96"/>
      <c r="BB54" s="93"/>
      <c r="BC54" s="93"/>
      <c r="BD54" s="93"/>
      <c r="BG54" s="61"/>
      <c r="BH54" s="61"/>
      <c r="BI54" s="61"/>
      <c r="BJ54" s="61"/>
      <c r="BK54" s="61"/>
      <c r="BL54" s="61"/>
      <c r="BM54" s="61"/>
      <c r="BN54" s="61"/>
      <c r="BO54" s="61"/>
    </row>
    <row r="55" spans="1:67" s="84" customFormat="1" x14ac:dyDescent="0.25">
      <c r="A55" s="58"/>
      <c r="B55" s="91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6"/>
      <c r="R55" s="96"/>
      <c r="S55" s="96"/>
      <c r="T55" s="96"/>
      <c r="U55" s="96"/>
      <c r="V55" s="93"/>
      <c r="W55" s="93"/>
      <c r="X55" s="93"/>
      <c r="Y55" s="93"/>
      <c r="Z55" s="93"/>
      <c r="AA55" s="96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6"/>
      <c r="AP55" s="96"/>
      <c r="AQ55" s="96"/>
      <c r="AR55" s="93"/>
      <c r="AS55" s="96"/>
      <c r="AT55" s="96"/>
      <c r="AU55" s="96"/>
      <c r="AV55" s="93"/>
      <c r="AW55" s="93"/>
      <c r="AX55" s="93"/>
      <c r="AY55" s="96"/>
      <c r="AZ55" s="93"/>
      <c r="BA55" s="96"/>
      <c r="BB55" s="93"/>
      <c r="BC55" s="93"/>
      <c r="BD55" s="93"/>
      <c r="BG55" s="61"/>
      <c r="BH55" s="61"/>
      <c r="BI55" s="61"/>
      <c r="BJ55" s="61"/>
      <c r="BK55" s="61"/>
      <c r="BL55" s="61"/>
      <c r="BM55" s="61"/>
      <c r="BN55" s="61"/>
      <c r="BO55" s="61"/>
    </row>
    <row r="56" spans="1:67" s="84" customFormat="1" x14ac:dyDescent="0.25">
      <c r="A56" s="58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6"/>
      <c r="R56" s="96"/>
      <c r="S56" s="96"/>
      <c r="T56" s="96"/>
      <c r="U56" s="96"/>
      <c r="V56" s="93"/>
      <c r="W56" s="93"/>
      <c r="X56" s="93"/>
      <c r="Y56" s="93"/>
      <c r="Z56" s="93"/>
      <c r="AA56" s="96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6"/>
      <c r="AP56" s="96"/>
      <c r="AQ56" s="96"/>
      <c r="AR56" s="93"/>
      <c r="AS56" s="96"/>
      <c r="AT56" s="96"/>
      <c r="AU56" s="96"/>
      <c r="AV56" s="93"/>
      <c r="AW56" s="93"/>
      <c r="AX56" s="93"/>
      <c r="AY56" s="96"/>
      <c r="AZ56" s="93"/>
      <c r="BA56" s="96"/>
      <c r="BB56" s="93"/>
      <c r="BC56" s="93"/>
      <c r="BD56" s="93"/>
      <c r="BG56" s="61"/>
      <c r="BH56" s="61"/>
      <c r="BI56" s="61"/>
      <c r="BJ56" s="61"/>
      <c r="BK56" s="61"/>
      <c r="BL56" s="61"/>
      <c r="BM56" s="61"/>
      <c r="BN56" s="61"/>
      <c r="BO56" s="61"/>
    </row>
    <row r="57" spans="1:67" s="84" customFormat="1" x14ac:dyDescent="0.25">
      <c r="A57" s="58"/>
      <c r="B57" s="91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6"/>
      <c r="R57" s="96"/>
      <c r="S57" s="96"/>
      <c r="T57" s="96"/>
      <c r="U57" s="96"/>
      <c r="V57" s="93"/>
      <c r="W57" s="93"/>
      <c r="X57" s="93"/>
      <c r="Y57" s="93"/>
      <c r="Z57" s="93"/>
      <c r="AA57" s="96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6"/>
      <c r="AP57" s="96"/>
      <c r="AQ57" s="96"/>
      <c r="AR57" s="93"/>
      <c r="AS57" s="96"/>
      <c r="AT57" s="96"/>
      <c r="AU57" s="96"/>
      <c r="AV57" s="93"/>
      <c r="AW57" s="93"/>
      <c r="AX57" s="93"/>
      <c r="AY57" s="96"/>
      <c r="AZ57" s="93"/>
      <c r="BA57" s="96"/>
      <c r="BB57" s="93"/>
      <c r="BC57" s="93"/>
      <c r="BD57" s="93"/>
      <c r="BG57" s="61"/>
      <c r="BH57" s="61"/>
      <c r="BI57" s="61"/>
      <c r="BJ57" s="61"/>
      <c r="BK57" s="61"/>
      <c r="BL57" s="61"/>
      <c r="BM57" s="61"/>
      <c r="BN57" s="61"/>
      <c r="BO57" s="61"/>
    </row>
    <row r="58" spans="1:67" s="84" customFormat="1" x14ac:dyDescent="0.25">
      <c r="A58" s="58"/>
      <c r="B58" s="9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G58" s="61"/>
      <c r="BH58" s="61"/>
      <c r="BI58" s="61"/>
      <c r="BJ58" s="61"/>
      <c r="BK58" s="61"/>
      <c r="BL58" s="61"/>
      <c r="BM58" s="61"/>
      <c r="BN58" s="61"/>
      <c r="BO58" s="61"/>
    </row>
    <row r="59" spans="1:67" s="84" customFormat="1" x14ac:dyDescent="0.25">
      <c r="A59" s="58"/>
      <c r="B59" s="9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G59" s="61"/>
      <c r="BH59" s="61"/>
      <c r="BI59" s="61"/>
      <c r="BJ59" s="61"/>
      <c r="BK59" s="61"/>
      <c r="BL59" s="61"/>
      <c r="BM59" s="61"/>
      <c r="BN59" s="61"/>
      <c r="BO59" s="61"/>
    </row>
    <row r="60" spans="1:67" s="84" customFormat="1" x14ac:dyDescent="0.25">
      <c r="A60" s="58"/>
      <c r="B60" s="9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G60" s="61"/>
      <c r="BH60" s="61"/>
      <c r="BI60" s="61"/>
      <c r="BJ60" s="61"/>
      <c r="BK60" s="61"/>
      <c r="BL60" s="61"/>
      <c r="BM60" s="61"/>
      <c r="BN60" s="61"/>
      <c r="BO60" s="61"/>
    </row>
    <row r="61" spans="1:67" s="84" customFormat="1" x14ac:dyDescent="0.25">
      <c r="A61" s="58"/>
      <c r="B61" s="9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G61" s="61"/>
      <c r="BH61" s="61"/>
      <c r="BI61" s="61"/>
      <c r="BJ61" s="61"/>
      <c r="BK61" s="61"/>
      <c r="BL61" s="61"/>
      <c r="BM61" s="61"/>
      <c r="BN61" s="61"/>
      <c r="BO61" s="61"/>
    </row>
    <row r="62" spans="1:67" s="84" customFormat="1" x14ac:dyDescent="0.25">
      <c r="A62" s="58"/>
      <c r="B62" s="9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G62" s="61"/>
      <c r="BH62" s="61"/>
      <c r="BI62" s="61"/>
      <c r="BJ62" s="61"/>
      <c r="BK62" s="61"/>
      <c r="BL62" s="61"/>
      <c r="BM62" s="61"/>
      <c r="BN62" s="61"/>
      <c r="BO62" s="61"/>
    </row>
    <row r="63" spans="1:67" s="84" customFormat="1" x14ac:dyDescent="0.25">
      <c r="A63" s="58"/>
      <c r="B63" s="272"/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61"/>
      <c r="O63" s="61"/>
      <c r="P63" s="61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G63" s="61"/>
      <c r="BH63" s="61"/>
      <c r="BI63" s="61"/>
      <c r="BJ63" s="61"/>
      <c r="BK63" s="61"/>
      <c r="BL63" s="61"/>
      <c r="BM63" s="61"/>
      <c r="BN63" s="61"/>
      <c r="BO63" s="61"/>
    </row>
    <row r="64" spans="1:67" s="84" customFormat="1" x14ac:dyDescent="0.25">
      <c r="A64" s="58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61"/>
      <c r="O64" s="61"/>
      <c r="P64" s="61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G64" s="61"/>
      <c r="BH64" s="61"/>
      <c r="BI64" s="61"/>
      <c r="BJ64" s="61"/>
      <c r="BK64" s="61"/>
      <c r="BL64" s="61"/>
      <c r="BM64" s="61"/>
      <c r="BN64" s="61"/>
      <c r="BO64" s="61"/>
    </row>
    <row r="65" spans="1:67" s="84" customFormat="1" x14ac:dyDescent="0.25">
      <c r="A65" s="58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61"/>
      <c r="O65" s="61"/>
      <c r="P65" s="61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G65" s="61"/>
      <c r="BH65" s="61"/>
      <c r="BI65" s="61"/>
      <c r="BJ65" s="61"/>
      <c r="BK65" s="61"/>
      <c r="BL65" s="61"/>
      <c r="BM65" s="61"/>
      <c r="BN65" s="61"/>
      <c r="BO65" s="61"/>
    </row>
    <row r="66" spans="1:67" s="84" customFormat="1" x14ac:dyDescent="0.25">
      <c r="A66" s="58"/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61"/>
      <c r="O66" s="61"/>
      <c r="P66" s="61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G66" s="61"/>
      <c r="BH66" s="61"/>
      <c r="BI66" s="61"/>
      <c r="BJ66" s="61"/>
      <c r="BK66" s="61"/>
      <c r="BL66" s="61"/>
      <c r="BM66" s="61"/>
      <c r="BN66" s="61"/>
      <c r="BO66" s="61"/>
    </row>
    <row r="67" spans="1:67" s="84" customFormat="1" x14ac:dyDescent="0.25">
      <c r="A67" s="58"/>
      <c r="B67" s="273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61"/>
      <c r="O67" s="61"/>
      <c r="P67" s="61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G67" s="61"/>
      <c r="BH67" s="61"/>
      <c r="BI67" s="61"/>
      <c r="BJ67" s="61"/>
      <c r="BK67" s="61"/>
      <c r="BL67" s="61"/>
      <c r="BM67" s="61"/>
      <c r="BN67" s="61"/>
      <c r="BO67" s="61"/>
    </row>
    <row r="68" spans="1:67" s="84" customFormat="1" x14ac:dyDescent="0.25">
      <c r="A68" s="58"/>
      <c r="B68" s="273"/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61"/>
      <c r="O68" s="61"/>
      <c r="P68" s="61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G68" s="61"/>
      <c r="BH68" s="61"/>
      <c r="BI68" s="61"/>
      <c r="BJ68" s="61"/>
      <c r="BK68" s="61"/>
      <c r="BL68" s="61"/>
      <c r="BM68" s="61"/>
      <c r="BN68" s="61"/>
      <c r="BO68" s="61"/>
    </row>
    <row r="69" spans="1:67" x14ac:dyDescent="0.25">
      <c r="B69" s="273"/>
      <c r="C69" s="273"/>
      <c r="D69" s="273"/>
      <c r="E69" s="273"/>
      <c r="F69" s="273"/>
      <c r="G69" s="273"/>
      <c r="H69" s="273"/>
      <c r="I69" s="273"/>
      <c r="J69" s="273"/>
      <c r="K69" s="273"/>
      <c r="L69" s="273"/>
      <c r="M69" s="273"/>
    </row>
    <row r="70" spans="1:67" x14ac:dyDescent="0.25">
      <c r="B70" s="273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</row>
    <row r="71" spans="1:67" x14ac:dyDescent="0.25">
      <c r="B71" s="273"/>
      <c r="C71" s="273"/>
      <c r="D71" s="273"/>
      <c r="E71" s="273"/>
      <c r="F71" s="273"/>
      <c r="G71" s="273"/>
      <c r="H71" s="273"/>
      <c r="I71" s="273"/>
      <c r="J71" s="273"/>
      <c r="K71" s="273"/>
      <c r="L71" s="273"/>
      <c r="M71" s="273"/>
    </row>
    <row r="72" spans="1:67" x14ac:dyDescent="0.25">
      <c r="B72" s="273"/>
      <c r="C72" s="273"/>
      <c r="D72" s="273"/>
      <c r="E72" s="273"/>
      <c r="F72" s="273"/>
      <c r="G72" s="273"/>
      <c r="H72" s="273"/>
      <c r="I72" s="273"/>
      <c r="J72" s="273"/>
      <c r="K72" s="273"/>
      <c r="L72" s="273"/>
      <c r="M72" s="273"/>
    </row>
    <row r="73" spans="1:67" x14ac:dyDescent="0.25">
      <c r="B73" s="273"/>
      <c r="C73" s="273"/>
      <c r="D73" s="273"/>
      <c r="E73" s="273"/>
      <c r="F73" s="273"/>
      <c r="G73" s="273"/>
      <c r="H73" s="273"/>
      <c r="I73" s="273"/>
      <c r="J73" s="273"/>
      <c r="K73" s="273"/>
      <c r="L73" s="273"/>
      <c r="M73" s="273"/>
    </row>
    <row r="74" spans="1:67" x14ac:dyDescent="0.25">
      <c r="B74" s="273"/>
      <c r="C74" s="273"/>
      <c r="D74" s="273"/>
      <c r="E74" s="273"/>
      <c r="F74" s="273"/>
      <c r="G74" s="273"/>
      <c r="H74" s="273"/>
      <c r="I74" s="273"/>
      <c r="J74" s="273"/>
      <c r="K74" s="273"/>
      <c r="L74" s="273"/>
      <c r="M74" s="273"/>
    </row>
    <row r="75" spans="1:67" x14ac:dyDescent="0.25">
      <c r="B75" s="273"/>
      <c r="C75" s="273"/>
      <c r="D75" s="273"/>
      <c r="E75" s="273"/>
      <c r="F75" s="273"/>
      <c r="G75" s="273"/>
      <c r="H75" s="273"/>
      <c r="I75" s="273"/>
      <c r="J75" s="273"/>
      <c r="K75" s="273"/>
      <c r="L75" s="273"/>
      <c r="M75" s="273"/>
    </row>
  </sheetData>
  <mergeCells count="34">
    <mergeCell ref="AL3:AN3"/>
    <mergeCell ref="R3:T3"/>
    <mergeCell ref="V3:X3"/>
    <mergeCell ref="Z3:AB3"/>
    <mergeCell ref="AD3:AF3"/>
    <mergeCell ref="AH3:AJ3"/>
    <mergeCell ref="B1:J1"/>
    <mergeCell ref="N1:P1"/>
    <mergeCell ref="N3:P3"/>
    <mergeCell ref="C3:D3"/>
    <mergeCell ref="F3:G3"/>
    <mergeCell ref="I3:J3"/>
    <mergeCell ref="E25:G25"/>
    <mergeCell ref="Z4:AB4"/>
    <mergeCell ref="AH4:AJ4"/>
    <mergeCell ref="V4:X4"/>
    <mergeCell ref="AD4:AF4"/>
    <mergeCell ref="R4:T4"/>
    <mergeCell ref="C18:J18"/>
    <mergeCell ref="C10:J10"/>
    <mergeCell ref="AT4:AV4"/>
    <mergeCell ref="AX4:AZ4"/>
    <mergeCell ref="BB4:BD4"/>
    <mergeCell ref="E23:G23"/>
    <mergeCell ref="E24:G24"/>
    <mergeCell ref="AL4:AN4"/>
    <mergeCell ref="AP4:AR4"/>
    <mergeCell ref="B63:M75"/>
    <mergeCell ref="E26:G26"/>
    <mergeCell ref="E27:G27"/>
    <mergeCell ref="E28:G28"/>
    <mergeCell ref="C29:H29"/>
    <mergeCell ref="C31:H31"/>
    <mergeCell ref="C32:H32"/>
  </mergeCells>
  <conditionalFormatting sqref="C5:C19">
    <cfRule type="expression" dxfId="42" priority="1" stopIfTrue="1">
      <formula>OR($R5=$N$3,$T5=$N$3)</formula>
    </cfRule>
  </conditionalFormatting>
  <conditionalFormatting sqref="D5:D9 D11:D17 D19:E19">
    <cfRule type="expression" dxfId="41" priority="13">
      <formula>OR($V5=$N$3,$X5=$N$3)</formula>
    </cfRule>
  </conditionalFormatting>
  <conditionalFormatting sqref="D20">
    <cfRule type="expression" dxfId="40" priority="25" stopIfTrue="1">
      <formula>OR($R20=$N$3,$T20=$N$3)</formula>
    </cfRule>
  </conditionalFormatting>
  <conditionalFormatting sqref="F5:F9 F11:F17 F19">
    <cfRule type="expression" dxfId="39" priority="6">
      <formula>OR($Z5=$N$3,$AB5=$N$3)</formula>
    </cfRule>
  </conditionalFormatting>
  <conditionalFormatting sqref="G5:G9 G11:G17 G19">
    <cfRule type="expression" dxfId="38" priority="11">
      <formula>OR($AD5=$N$3,$AF5=$N$3)</formula>
    </cfRule>
  </conditionalFormatting>
  <conditionalFormatting sqref="G20">
    <cfRule type="expression" dxfId="37" priority="31" stopIfTrue="1">
      <formula>OR($AP20=$N$3,$AR20=$N$3)</formula>
    </cfRule>
  </conditionalFormatting>
  <conditionalFormatting sqref="H20">
    <cfRule type="expression" dxfId="36" priority="30" stopIfTrue="1">
      <formula>OR($AT20=$N$3,$AV20=$N$3)</formula>
    </cfRule>
  </conditionalFormatting>
  <conditionalFormatting sqref="I5:I9 I11:I17 I19">
    <cfRule type="expression" dxfId="35" priority="10">
      <formula>OR($AH5=$N$3,$AJ5=$N$3)</formula>
    </cfRule>
  </conditionalFormatting>
  <conditionalFormatting sqref="I20">
    <cfRule type="expression" dxfId="34" priority="32" stopIfTrue="1">
      <formula>OR($AX20=$N$3,$AZ20=$N$3)</formula>
    </cfRule>
  </conditionalFormatting>
  <conditionalFormatting sqref="J5:J9 J11:J17 J19">
    <cfRule type="expression" dxfId="33" priority="9">
      <formula>OR($AL5=$N$3,$AN5=$N$3)</formula>
    </cfRule>
  </conditionalFormatting>
  <conditionalFormatting sqref="J20">
    <cfRule type="expression" dxfId="32" priority="34" stopIfTrue="1">
      <formula>OR($BB20=$N$3,$BD20=$N$3)</formula>
    </cfRule>
  </conditionalFormatting>
  <printOptions horizontalCentered="1"/>
  <pageMargins left="0.25" right="0.25" top="0.2" bottom="0.35" header="0.2" footer="0.2"/>
  <pageSetup orientation="portrait" r:id="rId1"/>
  <headerFooter alignWithMargins="0">
    <oddFooter>&amp;LNBJ:\\docs\vball\&amp;F&amp;Rprinted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0928-D1E1-4287-B336-E13BEF7977C6}">
  <dimension ref="A1:K70"/>
  <sheetViews>
    <sheetView zoomScaleNormal="100" workbookViewId="0">
      <selection activeCell="J3" sqref="J3"/>
    </sheetView>
  </sheetViews>
  <sheetFormatPr defaultRowHeight="14.4" x14ac:dyDescent="0.3"/>
  <cols>
    <col min="1" max="2" width="3.77734375" customWidth="1"/>
    <col min="3" max="3" width="21.77734375" customWidth="1"/>
    <col min="4" max="4" width="13.77734375" customWidth="1"/>
    <col min="5" max="5" width="14.77734375" customWidth="1"/>
    <col min="6" max="6" width="16.33203125" customWidth="1"/>
    <col min="8" max="8" width="5.77734375" customWidth="1"/>
    <col min="9" max="9" width="32.77734375" customWidth="1"/>
    <col min="10" max="10" width="13.77734375" customWidth="1"/>
  </cols>
  <sheetData>
    <row r="1" spans="1:11" x14ac:dyDescent="0.3">
      <c r="A1" s="5"/>
      <c r="B1" s="6"/>
      <c r="C1" s="207"/>
      <c r="D1" s="208"/>
      <c r="E1" s="6"/>
      <c r="F1" s="6"/>
      <c r="G1" s="6"/>
      <c r="H1" s="6"/>
      <c r="I1" s="6"/>
      <c r="J1" s="6"/>
      <c r="K1" s="7"/>
    </row>
    <row r="2" spans="1:11" ht="15" thickBot="1" x14ac:dyDescent="0.35">
      <c r="A2" s="8"/>
      <c r="B2" s="4"/>
      <c r="C2" s="209" t="s">
        <v>2</v>
      </c>
      <c r="D2" s="210" t="s">
        <v>3</v>
      </c>
      <c r="E2" s="211" t="s">
        <v>141</v>
      </c>
      <c r="F2" s="211" t="s">
        <v>142</v>
      </c>
      <c r="G2" s="212" t="s">
        <v>143</v>
      </c>
      <c r="H2" s="4"/>
      <c r="K2" s="9"/>
    </row>
    <row r="3" spans="1:11" ht="15" thickBot="1" x14ac:dyDescent="0.35">
      <c r="A3" s="8"/>
      <c r="B3" s="4"/>
      <c r="C3" s="213" t="s">
        <v>144</v>
      </c>
      <c r="D3" s="214">
        <v>0.77083333333333337</v>
      </c>
      <c r="E3" s="215">
        <v>4</v>
      </c>
      <c r="F3" s="215">
        <v>1</v>
      </c>
      <c r="G3" s="232" t="s">
        <v>0</v>
      </c>
      <c r="H3" s="4"/>
      <c r="I3" s="216" t="s">
        <v>145</v>
      </c>
      <c r="J3" s="228">
        <v>1</v>
      </c>
      <c r="K3" s="9"/>
    </row>
    <row r="4" spans="1:11" x14ac:dyDescent="0.3">
      <c r="A4" s="8"/>
      <c r="B4" s="4"/>
      <c r="C4" s="217" t="s">
        <v>144</v>
      </c>
      <c r="D4" s="218">
        <v>0.77083333333333337</v>
      </c>
      <c r="E4" s="219">
        <v>6</v>
      </c>
      <c r="F4" s="219">
        <v>5</v>
      </c>
      <c r="G4" s="233" t="s">
        <v>1</v>
      </c>
      <c r="H4" s="4"/>
      <c r="I4" s="4"/>
      <c r="J4" s="229"/>
      <c r="K4" s="9"/>
    </row>
    <row r="5" spans="1:11" x14ac:dyDescent="0.3">
      <c r="A5" s="8"/>
      <c r="B5" s="4"/>
      <c r="C5" s="217" t="s">
        <v>144</v>
      </c>
      <c r="D5" s="218">
        <v>0.8125</v>
      </c>
      <c r="E5" s="219">
        <v>6</v>
      </c>
      <c r="F5" s="219">
        <v>3</v>
      </c>
      <c r="G5" s="233" t="s">
        <v>1</v>
      </c>
      <c r="H5" s="4"/>
      <c r="I5" s="4"/>
      <c r="J5" s="229"/>
      <c r="K5" s="9"/>
    </row>
    <row r="6" spans="1:11" x14ac:dyDescent="0.3">
      <c r="A6" s="8"/>
      <c r="B6" s="4"/>
      <c r="C6" s="217" t="s">
        <v>144</v>
      </c>
      <c r="D6" s="218">
        <v>0.8125</v>
      </c>
      <c r="E6" s="219">
        <v>2</v>
      </c>
      <c r="F6" s="219">
        <v>5</v>
      </c>
      <c r="G6" s="233" t="s">
        <v>0</v>
      </c>
      <c r="H6" s="4"/>
      <c r="I6" s="220" t="s">
        <v>146</v>
      </c>
      <c r="J6" s="230" t="s">
        <v>147</v>
      </c>
      <c r="K6" s="9"/>
    </row>
    <row r="7" spans="1:11" x14ac:dyDescent="0.3">
      <c r="A7" s="8"/>
      <c r="B7" s="4"/>
      <c r="C7" s="217" t="s">
        <v>144</v>
      </c>
      <c r="D7" s="218">
        <v>0.85416666666666663</v>
      </c>
      <c r="E7" s="219">
        <v>3</v>
      </c>
      <c r="F7" s="219">
        <v>4</v>
      </c>
      <c r="G7" s="233" t="s">
        <v>0</v>
      </c>
      <c r="H7" s="4"/>
      <c r="I7" s="181" t="s">
        <v>5</v>
      </c>
      <c r="J7" s="231">
        <v>1</v>
      </c>
      <c r="K7" s="9"/>
    </row>
    <row r="8" spans="1:11" ht="15" thickBot="1" x14ac:dyDescent="0.35">
      <c r="A8" s="8"/>
      <c r="B8" s="4"/>
      <c r="C8" s="221" t="s">
        <v>144</v>
      </c>
      <c r="D8" s="222">
        <v>0.85416666666666663</v>
      </c>
      <c r="E8" s="223">
        <v>2</v>
      </c>
      <c r="F8" s="223">
        <v>1</v>
      </c>
      <c r="G8" s="234" t="s">
        <v>1</v>
      </c>
      <c r="H8" s="4"/>
      <c r="I8" s="181" t="s">
        <v>148</v>
      </c>
      <c r="J8" s="231">
        <v>2</v>
      </c>
      <c r="K8" s="9"/>
    </row>
    <row r="9" spans="1:11" x14ac:dyDescent="0.3">
      <c r="A9" s="8"/>
      <c r="B9" s="4"/>
      <c r="C9" s="213" t="s">
        <v>149</v>
      </c>
      <c r="D9" s="214">
        <v>0.77083333333333337</v>
      </c>
      <c r="E9" s="215">
        <v>1</v>
      </c>
      <c r="F9" s="215">
        <v>3</v>
      </c>
      <c r="G9" s="232" t="s">
        <v>1</v>
      </c>
      <c r="H9" s="4"/>
      <c r="I9" s="181" t="s">
        <v>25</v>
      </c>
      <c r="J9" s="231">
        <v>3</v>
      </c>
      <c r="K9" s="9"/>
    </row>
    <row r="10" spans="1:11" x14ac:dyDescent="0.3">
      <c r="A10" s="8"/>
      <c r="B10" s="4"/>
      <c r="C10" s="217" t="s">
        <v>149</v>
      </c>
      <c r="D10" s="218">
        <v>0.77083333333333337</v>
      </c>
      <c r="E10" s="219">
        <v>2</v>
      </c>
      <c r="F10" s="219">
        <v>6</v>
      </c>
      <c r="G10" s="233" t="s">
        <v>0</v>
      </c>
      <c r="H10" s="4"/>
      <c r="I10" s="181" t="s">
        <v>26</v>
      </c>
      <c r="J10" s="231">
        <v>4</v>
      </c>
      <c r="K10" s="9"/>
    </row>
    <row r="11" spans="1:11" x14ac:dyDescent="0.3">
      <c r="A11" s="8"/>
      <c r="B11" s="4"/>
      <c r="C11" s="217" t="s">
        <v>149</v>
      </c>
      <c r="D11" s="218">
        <v>0.8125</v>
      </c>
      <c r="E11" s="219">
        <v>5</v>
      </c>
      <c r="F11" s="219">
        <v>4</v>
      </c>
      <c r="G11" s="233" t="s">
        <v>0</v>
      </c>
      <c r="H11" s="4"/>
      <c r="I11" s="181" t="s">
        <v>111</v>
      </c>
      <c r="J11" s="231">
        <v>5</v>
      </c>
      <c r="K11" s="9"/>
    </row>
    <row r="12" spans="1:11" x14ac:dyDescent="0.3">
      <c r="A12" s="8"/>
      <c r="B12" s="4"/>
      <c r="C12" s="217" t="s">
        <v>149</v>
      </c>
      <c r="D12" s="218">
        <v>0.8125</v>
      </c>
      <c r="E12" s="219">
        <v>6</v>
      </c>
      <c r="F12" s="219">
        <v>1</v>
      </c>
      <c r="G12" s="233" t="s">
        <v>1</v>
      </c>
      <c r="H12" s="4"/>
      <c r="I12" s="181" t="s">
        <v>53</v>
      </c>
      <c r="J12" s="231">
        <v>6</v>
      </c>
      <c r="K12" s="9"/>
    </row>
    <row r="13" spans="1:11" x14ac:dyDescent="0.3">
      <c r="A13" s="8"/>
      <c r="B13" s="4"/>
      <c r="C13" s="217" t="s">
        <v>149</v>
      </c>
      <c r="D13" s="218">
        <v>0.85416666666666663</v>
      </c>
      <c r="E13" s="219">
        <v>5</v>
      </c>
      <c r="F13" s="219">
        <v>3</v>
      </c>
      <c r="G13" s="233" t="s">
        <v>1</v>
      </c>
      <c r="H13" s="4"/>
      <c r="I13" s="4"/>
      <c r="J13" s="4"/>
      <c r="K13" s="9"/>
    </row>
    <row r="14" spans="1:11" ht="15" thickBot="1" x14ac:dyDescent="0.35">
      <c r="A14" s="8"/>
      <c r="B14" s="4"/>
      <c r="C14" s="221" t="s">
        <v>149</v>
      </c>
      <c r="D14" s="222">
        <v>0.85416666666666663</v>
      </c>
      <c r="E14" s="223">
        <v>2</v>
      </c>
      <c r="F14" s="223">
        <v>4</v>
      </c>
      <c r="G14" s="234" t="s">
        <v>0</v>
      </c>
      <c r="H14" s="4"/>
      <c r="I14" s="4"/>
      <c r="J14" s="4"/>
      <c r="K14" s="9"/>
    </row>
    <row r="15" spans="1:11" x14ac:dyDescent="0.3">
      <c r="A15" s="8"/>
      <c r="B15" s="4"/>
      <c r="C15" s="213" t="s">
        <v>150</v>
      </c>
      <c r="D15" s="214">
        <v>0.77083333333333337</v>
      </c>
      <c r="E15" s="215">
        <v>1</v>
      </c>
      <c r="F15" s="215">
        <v>5</v>
      </c>
      <c r="G15" s="232" t="s">
        <v>0</v>
      </c>
      <c r="H15" s="4"/>
      <c r="I15" s="4"/>
      <c r="J15" s="4"/>
      <c r="K15" s="9"/>
    </row>
    <row r="16" spans="1:11" x14ac:dyDescent="0.3">
      <c r="A16" s="8"/>
      <c r="B16" s="4"/>
      <c r="C16" s="217" t="s">
        <v>150</v>
      </c>
      <c r="D16" s="218">
        <v>0.77083333333333337</v>
      </c>
      <c r="E16" s="219">
        <v>6</v>
      </c>
      <c r="F16" s="219">
        <v>4</v>
      </c>
      <c r="G16" s="233" t="s">
        <v>1</v>
      </c>
      <c r="H16" s="4"/>
      <c r="I16" s="4"/>
      <c r="J16" s="4"/>
      <c r="K16" s="9"/>
    </row>
    <row r="17" spans="1:11" x14ac:dyDescent="0.3">
      <c r="A17" s="8"/>
      <c r="B17" s="4"/>
      <c r="C17" s="217" t="s">
        <v>150</v>
      </c>
      <c r="D17" s="218">
        <v>0.8125</v>
      </c>
      <c r="E17" s="219">
        <v>2</v>
      </c>
      <c r="F17" s="219">
        <v>3</v>
      </c>
      <c r="G17" s="233" t="s">
        <v>1</v>
      </c>
      <c r="H17" s="4"/>
      <c r="I17" s="4"/>
      <c r="J17" s="4"/>
      <c r="K17" s="9"/>
    </row>
    <row r="18" spans="1:11" x14ac:dyDescent="0.3">
      <c r="A18" s="8"/>
      <c r="B18" s="4"/>
      <c r="C18" s="217" t="s">
        <v>150</v>
      </c>
      <c r="D18" s="218">
        <v>0.8125</v>
      </c>
      <c r="E18" s="219">
        <v>1</v>
      </c>
      <c r="F18" s="219">
        <v>4</v>
      </c>
      <c r="G18" s="233" t="s">
        <v>0</v>
      </c>
      <c r="H18" s="4"/>
      <c r="I18" s="4"/>
      <c r="J18" s="4"/>
      <c r="K18" s="9"/>
    </row>
    <row r="19" spans="1:11" x14ac:dyDescent="0.3">
      <c r="A19" s="8"/>
      <c r="B19" s="4"/>
      <c r="C19" s="217" t="s">
        <v>150</v>
      </c>
      <c r="D19" s="218">
        <v>0.85416666666666663</v>
      </c>
      <c r="E19" s="219">
        <v>5</v>
      </c>
      <c r="F19" s="219">
        <v>2</v>
      </c>
      <c r="G19" s="233" t="s">
        <v>0</v>
      </c>
      <c r="H19" s="4"/>
      <c r="I19" s="4"/>
      <c r="J19" s="4"/>
      <c r="K19" s="9"/>
    </row>
    <row r="20" spans="1:11" ht="15" thickBot="1" x14ac:dyDescent="0.35">
      <c r="A20" s="8"/>
      <c r="B20" s="4"/>
      <c r="C20" s="221" t="s">
        <v>150</v>
      </c>
      <c r="D20" s="222">
        <v>0.85416666666666663</v>
      </c>
      <c r="E20" s="223">
        <v>3</v>
      </c>
      <c r="F20" s="223">
        <v>6</v>
      </c>
      <c r="G20" s="234" t="s">
        <v>1</v>
      </c>
      <c r="H20" s="4"/>
      <c r="I20" s="4"/>
      <c r="J20" s="4"/>
      <c r="K20" s="9"/>
    </row>
    <row r="21" spans="1:11" x14ac:dyDescent="0.3">
      <c r="A21" s="8"/>
      <c r="B21" s="4"/>
      <c r="C21" s="213" t="s">
        <v>151</v>
      </c>
      <c r="D21" s="214">
        <v>0.77083333333333337</v>
      </c>
      <c r="E21" s="215">
        <v>1</v>
      </c>
      <c r="F21" s="215">
        <v>2</v>
      </c>
      <c r="G21" s="232" t="s">
        <v>1</v>
      </c>
      <c r="H21" s="4"/>
      <c r="I21" s="4"/>
      <c r="J21" s="4"/>
      <c r="K21" s="9"/>
    </row>
    <row r="22" spans="1:11" x14ac:dyDescent="0.3">
      <c r="A22" s="8"/>
      <c r="B22" s="4"/>
      <c r="C22" s="217" t="s">
        <v>151</v>
      </c>
      <c r="D22" s="218">
        <v>0.77083333333333337</v>
      </c>
      <c r="E22" s="219">
        <v>4</v>
      </c>
      <c r="F22" s="219">
        <v>5</v>
      </c>
      <c r="G22" s="233" t="s">
        <v>0</v>
      </c>
      <c r="H22" s="4"/>
      <c r="I22" s="4"/>
      <c r="J22" s="4"/>
      <c r="K22" s="9"/>
    </row>
    <row r="23" spans="1:11" x14ac:dyDescent="0.3">
      <c r="A23" s="8"/>
      <c r="B23" s="4"/>
      <c r="C23" s="217" t="s">
        <v>151</v>
      </c>
      <c r="D23" s="218">
        <v>0.8125</v>
      </c>
      <c r="E23" s="219">
        <v>5</v>
      </c>
      <c r="F23" s="219">
        <v>6</v>
      </c>
      <c r="G23" s="233" t="s">
        <v>0</v>
      </c>
      <c r="H23" s="4"/>
      <c r="I23" s="4"/>
      <c r="J23" s="4"/>
      <c r="K23" s="9"/>
    </row>
    <row r="24" spans="1:11" x14ac:dyDescent="0.3">
      <c r="A24" s="8"/>
      <c r="B24" s="4"/>
      <c r="C24" s="217" t="s">
        <v>151</v>
      </c>
      <c r="D24" s="218">
        <v>0.8125</v>
      </c>
      <c r="E24" s="219">
        <v>4</v>
      </c>
      <c r="F24" s="219">
        <v>3</v>
      </c>
      <c r="G24" s="233" t="s">
        <v>1</v>
      </c>
      <c r="H24" s="4"/>
      <c r="I24" s="4"/>
      <c r="J24" s="4"/>
      <c r="K24" s="9"/>
    </row>
    <row r="25" spans="1:11" x14ac:dyDescent="0.3">
      <c r="A25" s="8"/>
      <c r="B25" s="4"/>
      <c r="C25" s="217" t="s">
        <v>151</v>
      </c>
      <c r="D25" s="218">
        <v>0.85416666666666663</v>
      </c>
      <c r="E25" s="219">
        <v>6</v>
      </c>
      <c r="F25" s="219">
        <v>2</v>
      </c>
      <c r="G25" s="233" t="s">
        <v>1</v>
      </c>
      <c r="H25" s="4"/>
      <c r="I25" s="4"/>
      <c r="J25" s="4"/>
      <c r="K25" s="9"/>
    </row>
    <row r="26" spans="1:11" ht="15" thickBot="1" x14ac:dyDescent="0.35">
      <c r="A26" s="8"/>
      <c r="B26" s="4"/>
      <c r="C26" s="221" t="s">
        <v>151</v>
      </c>
      <c r="D26" s="222">
        <v>0.85416666666666663</v>
      </c>
      <c r="E26" s="223">
        <v>3</v>
      </c>
      <c r="F26" s="223">
        <v>1</v>
      </c>
      <c r="G26" s="234" t="s">
        <v>0</v>
      </c>
      <c r="H26" s="4"/>
      <c r="I26" s="4"/>
      <c r="J26" s="4"/>
      <c r="K26" s="9"/>
    </row>
    <row r="27" spans="1:11" x14ac:dyDescent="0.3">
      <c r="A27" s="8"/>
      <c r="B27" s="4"/>
      <c r="C27" s="213" t="s">
        <v>152</v>
      </c>
      <c r="D27" s="214">
        <v>0.77083333333333337</v>
      </c>
      <c r="E27" s="215">
        <v>1</v>
      </c>
      <c r="F27" s="215">
        <v>6</v>
      </c>
      <c r="G27" s="232" t="s">
        <v>0</v>
      </c>
      <c r="H27" s="4"/>
      <c r="I27" s="4"/>
      <c r="J27" s="4"/>
      <c r="K27" s="9"/>
    </row>
    <row r="28" spans="1:11" x14ac:dyDescent="0.3">
      <c r="A28" s="8"/>
      <c r="B28" s="4"/>
      <c r="C28" s="217" t="s">
        <v>152</v>
      </c>
      <c r="D28" s="218">
        <v>0.77083333333333337</v>
      </c>
      <c r="E28" s="219">
        <v>3</v>
      </c>
      <c r="F28" s="219">
        <v>5</v>
      </c>
      <c r="G28" s="233" t="s">
        <v>1</v>
      </c>
      <c r="H28" s="4"/>
      <c r="I28" s="4"/>
      <c r="J28" s="4"/>
      <c r="K28" s="9"/>
    </row>
    <row r="29" spans="1:11" x14ac:dyDescent="0.3">
      <c r="A29" s="8"/>
      <c r="B29" s="4"/>
      <c r="C29" s="217" t="s">
        <v>152</v>
      </c>
      <c r="D29" s="218">
        <v>0.8125</v>
      </c>
      <c r="E29" s="219">
        <v>4</v>
      </c>
      <c r="F29" s="219">
        <v>2</v>
      </c>
      <c r="G29" s="233" t="s">
        <v>1</v>
      </c>
      <c r="H29" s="4"/>
      <c r="I29" s="4"/>
      <c r="J29" s="4"/>
      <c r="K29" s="9"/>
    </row>
    <row r="30" spans="1:11" x14ac:dyDescent="0.3">
      <c r="A30" s="8"/>
      <c r="B30" s="4"/>
      <c r="C30" s="217" t="s">
        <v>152</v>
      </c>
      <c r="D30" s="218">
        <v>0.8125</v>
      </c>
      <c r="E30" s="219">
        <v>5</v>
      </c>
      <c r="F30" s="219">
        <v>1</v>
      </c>
      <c r="G30" s="233" t="s">
        <v>0</v>
      </c>
      <c r="H30" s="4"/>
      <c r="I30" s="4"/>
      <c r="J30" s="4"/>
      <c r="K30" s="9"/>
    </row>
    <row r="31" spans="1:11" x14ac:dyDescent="0.3">
      <c r="A31" s="8"/>
      <c r="B31" s="4"/>
      <c r="C31" s="217" t="s">
        <v>152</v>
      </c>
      <c r="D31" s="218">
        <v>0.85416666666666663</v>
      </c>
      <c r="E31" s="219">
        <v>4</v>
      </c>
      <c r="F31" s="219">
        <v>6</v>
      </c>
      <c r="G31" s="233" t="s">
        <v>0</v>
      </c>
      <c r="H31" s="4"/>
      <c r="I31" s="4"/>
      <c r="J31" s="4"/>
      <c r="K31" s="9"/>
    </row>
    <row r="32" spans="1:11" ht="15" thickBot="1" x14ac:dyDescent="0.35">
      <c r="A32" s="8"/>
      <c r="B32" s="4"/>
      <c r="C32" s="221" t="s">
        <v>152</v>
      </c>
      <c r="D32" s="222">
        <v>0.85416666666666663</v>
      </c>
      <c r="E32" s="223">
        <v>3</v>
      </c>
      <c r="F32" s="223">
        <v>2</v>
      </c>
      <c r="G32" s="234" t="s">
        <v>1</v>
      </c>
      <c r="H32" s="4"/>
      <c r="I32" s="4"/>
      <c r="J32" s="4"/>
      <c r="K32" s="9"/>
    </row>
    <row r="33" spans="1:11" x14ac:dyDescent="0.3">
      <c r="A33" s="8"/>
      <c r="B33" s="4"/>
      <c r="C33" s="213" t="s">
        <v>153</v>
      </c>
      <c r="D33" s="214">
        <v>0.77083333333333337</v>
      </c>
      <c r="E33" s="215">
        <v>4</v>
      </c>
      <c r="F33" s="215">
        <v>1</v>
      </c>
      <c r="G33" s="232" t="s">
        <v>1</v>
      </c>
      <c r="H33" s="4"/>
      <c r="I33" s="4"/>
      <c r="J33" s="4"/>
      <c r="K33" s="9"/>
    </row>
    <row r="34" spans="1:11" x14ac:dyDescent="0.3">
      <c r="A34" s="8"/>
      <c r="B34" s="4"/>
      <c r="C34" s="217" t="s">
        <v>153</v>
      </c>
      <c r="D34" s="218">
        <v>0.77083333333333337</v>
      </c>
      <c r="E34" s="219">
        <v>6</v>
      </c>
      <c r="F34" s="219">
        <v>5</v>
      </c>
      <c r="G34" s="233" t="s">
        <v>0</v>
      </c>
      <c r="H34" s="4"/>
      <c r="I34" s="4"/>
      <c r="J34" s="4"/>
      <c r="K34" s="9"/>
    </row>
    <row r="35" spans="1:11" x14ac:dyDescent="0.3">
      <c r="A35" s="8"/>
      <c r="B35" s="4"/>
      <c r="C35" s="217" t="s">
        <v>153</v>
      </c>
      <c r="D35" s="218">
        <v>0.8125</v>
      </c>
      <c r="E35" s="219">
        <v>6</v>
      </c>
      <c r="F35" s="219">
        <v>3</v>
      </c>
      <c r="G35" s="233" t="s">
        <v>0</v>
      </c>
      <c r="H35" s="4"/>
      <c r="I35" s="4"/>
      <c r="J35" s="4"/>
      <c r="K35" s="9"/>
    </row>
    <row r="36" spans="1:11" x14ac:dyDescent="0.3">
      <c r="A36" s="8"/>
      <c r="B36" s="4"/>
      <c r="C36" s="217" t="s">
        <v>153</v>
      </c>
      <c r="D36" s="218">
        <v>0.8125</v>
      </c>
      <c r="E36" s="219">
        <v>2</v>
      </c>
      <c r="F36" s="219">
        <v>5</v>
      </c>
      <c r="G36" s="233" t="s">
        <v>1</v>
      </c>
      <c r="H36" s="4"/>
      <c r="I36" s="4"/>
      <c r="J36" s="4"/>
      <c r="K36" s="9"/>
    </row>
    <row r="37" spans="1:11" x14ac:dyDescent="0.3">
      <c r="A37" s="8"/>
      <c r="B37" s="4"/>
      <c r="C37" s="217" t="s">
        <v>153</v>
      </c>
      <c r="D37" s="218">
        <v>0.85416666666666663</v>
      </c>
      <c r="E37" s="219">
        <v>3</v>
      </c>
      <c r="F37" s="219">
        <v>4</v>
      </c>
      <c r="G37" s="233" t="s">
        <v>1</v>
      </c>
      <c r="H37" s="4"/>
      <c r="I37" s="4"/>
      <c r="J37" s="4"/>
      <c r="K37" s="9"/>
    </row>
    <row r="38" spans="1:11" ht="15" thickBot="1" x14ac:dyDescent="0.35">
      <c r="A38" s="8"/>
      <c r="B38" s="4"/>
      <c r="C38" s="221" t="s">
        <v>153</v>
      </c>
      <c r="D38" s="222">
        <v>0.85416666666666663</v>
      </c>
      <c r="E38" s="223">
        <v>2</v>
      </c>
      <c r="F38" s="223">
        <v>1</v>
      </c>
      <c r="G38" s="234" t="s">
        <v>0</v>
      </c>
      <c r="H38" s="4"/>
      <c r="I38" s="4"/>
      <c r="J38" s="4"/>
      <c r="K38" s="9"/>
    </row>
    <row r="39" spans="1:11" x14ac:dyDescent="0.3">
      <c r="A39" s="8"/>
      <c r="B39" s="4"/>
      <c r="C39" s="213" t="s">
        <v>154</v>
      </c>
      <c r="D39" s="214">
        <v>0.77083333333333337</v>
      </c>
      <c r="E39" s="215">
        <v>1</v>
      </c>
      <c r="F39" s="215">
        <v>3</v>
      </c>
      <c r="G39" s="232" t="s">
        <v>0</v>
      </c>
      <c r="H39" s="4"/>
      <c r="I39" s="4"/>
      <c r="J39" s="4"/>
      <c r="K39" s="9"/>
    </row>
    <row r="40" spans="1:11" x14ac:dyDescent="0.3">
      <c r="A40" s="8"/>
      <c r="B40" s="4"/>
      <c r="C40" s="217" t="s">
        <v>154</v>
      </c>
      <c r="D40" s="218">
        <v>0.77083333333333337</v>
      </c>
      <c r="E40" s="219">
        <v>2</v>
      </c>
      <c r="F40" s="219">
        <v>6</v>
      </c>
      <c r="G40" s="233" t="s">
        <v>1</v>
      </c>
      <c r="H40" s="4"/>
      <c r="I40" s="4"/>
      <c r="J40" s="4"/>
      <c r="K40" s="9"/>
    </row>
    <row r="41" spans="1:11" x14ac:dyDescent="0.3">
      <c r="A41" s="8"/>
      <c r="B41" s="4"/>
      <c r="C41" s="217" t="s">
        <v>154</v>
      </c>
      <c r="D41" s="218">
        <v>0.8125</v>
      </c>
      <c r="E41" s="219">
        <v>5</v>
      </c>
      <c r="F41" s="219">
        <v>4</v>
      </c>
      <c r="G41" s="233" t="s">
        <v>1</v>
      </c>
      <c r="H41" s="4"/>
      <c r="I41" s="4"/>
      <c r="J41" s="4"/>
      <c r="K41" s="9"/>
    </row>
    <row r="42" spans="1:11" x14ac:dyDescent="0.3">
      <c r="A42" s="8"/>
      <c r="B42" s="4"/>
      <c r="C42" s="217" t="s">
        <v>154</v>
      </c>
      <c r="D42" s="218">
        <v>0.8125</v>
      </c>
      <c r="E42" s="219">
        <v>6</v>
      </c>
      <c r="F42" s="219">
        <v>1</v>
      </c>
      <c r="G42" s="233" t="s">
        <v>0</v>
      </c>
      <c r="H42" s="4"/>
      <c r="I42" s="4"/>
      <c r="J42" s="4"/>
      <c r="K42" s="9"/>
    </row>
    <row r="43" spans="1:11" x14ac:dyDescent="0.3">
      <c r="A43" s="8"/>
      <c r="B43" s="4"/>
      <c r="C43" s="217" t="s">
        <v>154</v>
      </c>
      <c r="D43" s="218">
        <v>0.85416666666666663</v>
      </c>
      <c r="E43" s="219">
        <v>5</v>
      </c>
      <c r="F43" s="219">
        <v>3</v>
      </c>
      <c r="G43" s="233" t="s">
        <v>0</v>
      </c>
      <c r="H43" s="4"/>
      <c r="I43" s="4"/>
      <c r="J43" s="4"/>
      <c r="K43" s="9"/>
    </row>
    <row r="44" spans="1:11" ht="15" thickBot="1" x14ac:dyDescent="0.35">
      <c r="A44" s="8"/>
      <c r="B44" s="4"/>
      <c r="C44" s="221" t="s">
        <v>154</v>
      </c>
      <c r="D44" s="222">
        <v>0.85416666666666663</v>
      </c>
      <c r="E44" s="223">
        <v>2</v>
      </c>
      <c r="F44" s="223">
        <v>4</v>
      </c>
      <c r="G44" s="234" t="s">
        <v>1</v>
      </c>
      <c r="H44" s="4"/>
      <c r="I44" s="4"/>
      <c r="J44" s="4"/>
      <c r="K44" s="9"/>
    </row>
    <row r="45" spans="1:11" x14ac:dyDescent="0.3">
      <c r="A45" s="8"/>
      <c r="B45" s="4"/>
      <c r="C45" s="213" t="s">
        <v>155</v>
      </c>
      <c r="D45" s="214">
        <v>0.77083333333333337</v>
      </c>
      <c r="E45" s="215">
        <v>1</v>
      </c>
      <c r="F45" s="215">
        <v>5</v>
      </c>
      <c r="G45" s="232" t="s">
        <v>1</v>
      </c>
      <c r="H45" s="4"/>
      <c r="I45" s="4"/>
      <c r="J45" s="4"/>
      <c r="K45" s="9"/>
    </row>
    <row r="46" spans="1:11" x14ac:dyDescent="0.3">
      <c r="A46" s="8"/>
      <c r="B46" s="4"/>
      <c r="C46" s="217" t="s">
        <v>155</v>
      </c>
      <c r="D46" s="218">
        <v>0.77083333333333337</v>
      </c>
      <c r="E46" s="219">
        <v>6</v>
      </c>
      <c r="F46" s="219">
        <v>4</v>
      </c>
      <c r="G46" s="233" t="s">
        <v>0</v>
      </c>
      <c r="H46" s="4"/>
      <c r="I46" s="4"/>
      <c r="J46" s="4"/>
      <c r="K46" s="9"/>
    </row>
    <row r="47" spans="1:11" x14ac:dyDescent="0.3">
      <c r="A47" s="8"/>
      <c r="B47" s="4"/>
      <c r="C47" s="217" t="s">
        <v>155</v>
      </c>
      <c r="D47" s="218">
        <v>0.8125</v>
      </c>
      <c r="E47" s="219">
        <v>2</v>
      </c>
      <c r="F47" s="219">
        <v>3</v>
      </c>
      <c r="G47" s="233" t="s">
        <v>0</v>
      </c>
      <c r="H47" s="4"/>
      <c r="I47" s="4"/>
      <c r="J47" s="4"/>
      <c r="K47" s="9"/>
    </row>
    <row r="48" spans="1:11" x14ac:dyDescent="0.3">
      <c r="A48" s="8"/>
      <c r="B48" s="4"/>
      <c r="C48" s="217" t="s">
        <v>155</v>
      </c>
      <c r="D48" s="218">
        <v>0.8125</v>
      </c>
      <c r="E48" s="219">
        <v>1</v>
      </c>
      <c r="F48" s="219">
        <v>4</v>
      </c>
      <c r="G48" s="233" t="s">
        <v>1</v>
      </c>
      <c r="H48" s="4"/>
      <c r="I48" s="4"/>
      <c r="J48" s="4"/>
      <c r="K48" s="9"/>
    </row>
    <row r="49" spans="1:11" x14ac:dyDescent="0.3">
      <c r="A49" s="8"/>
      <c r="B49" s="4"/>
      <c r="C49" s="217" t="s">
        <v>155</v>
      </c>
      <c r="D49" s="218">
        <v>0.85416666666666663</v>
      </c>
      <c r="E49" s="219">
        <v>5</v>
      </c>
      <c r="F49" s="219">
        <v>2</v>
      </c>
      <c r="G49" s="233" t="s">
        <v>1</v>
      </c>
      <c r="H49" s="4"/>
      <c r="I49" s="4"/>
      <c r="J49" s="4"/>
      <c r="K49" s="9"/>
    </row>
    <row r="50" spans="1:11" ht="15" thickBot="1" x14ac:dyDescent="0.35">
      <c r="A50" s="8"/>
      <c r="B50" s="4"/>
      <c r="C50" s="221" t="s">
        <v>155</v>
      </c>
      <c r="D50" s="222">
        <v>0.85416666666666663</v>
      </c>
      <c r="E50" s="223">
        <v>3</v>
      </c>
      <c r="F50" s="223">
        <v>6</v>
      </c>
      <c r="G50" s="234" t="s">
        <v>0</v>
      </c>
      <c r="H50" s="4"/>
      <c r="I50" s="4"/>
      <c r="J50" s="4"/>
      <c r="K50" s="9"/>
    </row>
    <row r="51" spans="1:11" x14ac:dyDescent="0.3">
      <c r="A51" s="8"/>
      <c r="B51" s="4"/>
      <c r="C51" s="213" t="s">
        <v>156</v>
      </c>
      <c r="D51" s="214">
        <v>0.77083333333333337</v>
      </c>
      <c r="E51" s="215">
        <v>1</v>
      </c>
      <c r="F51" s="215">
        <v>2</v>
      </c>
      <c r="G51" s="232" t="s">
        <v>0</v>
      </c>
      <c r="H51" s="4"/>
      <c r="I51" s="4"/>
      <c r="J51" s="4"/>
      <c r="K51" s="9"/>
    </row>
    <row r="52" spans="1:11" x14ac:dyDescent="0.3">
      <c r="A52" s="8"/>
      <c r="B52" s="4"/>
      <c r="C52" s="217" t="s">
        <v>156</v>
      </c>
      <c r="D52" s="218">
        <v>0.77083333333333337</v>
      </c>
      <c r="E52" s="219">
        <v>4</v>
      </c>
      <c r="F52" s="219">
        <v>3</v>
      </c>
      <c r="G52" s="233" t="s">
        <v>1</v>
      </c>
      <c r="H52" s="4"/>
      <c r="I52" s="4"/>
      <c r="J52" s="4"/>
      <c r="K52" s="9"/>
    </row>
    <row r="53" spans="1:11" x14ac:dyDescent="0.3">
      <c r="A53" s="8"/>
      <c r="B53" s="4"/>
      <c r="C53" s="217" t="s">
        <v>156</v>
      </c>
      <c r="D53" s="218">
        <v>0.8125</v>
      </c>
      <c r="E53" s="219">
        <v>5</v>
      </c>
      <c r="F53" s="219">
        <v>6</v>
      </c>
      <c r="G53" s="233" t="s">
        <v>1</v>
      </c>
      <c r="H53" s="4"/>
      <c r="I53" s="4"/>
      <c r="J53" s="4"/>
      <c r="K53" s="9"/>
    </row>
    <row r="54" spans="1:11" x14ac:dyDescent="0.3">
      <c r="A54" s="8"/>
      <c r="B54" s="4"/>
      <c r="C54" s="217" t="s">
        <v>156</v>
      </c>
      <c r="D54" s="218">
        <v>0.8125</v>
      </c>
      <c r="E54" s="219">
        <v>3</v>
      </c>
      <c r="F54" s="219">
        <v>1</v>
      </c>
      <c r="G54" s="233" t="s">
        <v>0</v>
      </c>
      <c r="H54" s="4"/>
      <c r="I54" s="4"/>
      <c r="J54" s="4"/>
      <c r="K54" s="9"/>
    </row>
    <row r="55" spans="1:11" x14ac:dyDescent="0.3">
      <c r="A55" s="8"/>
      <c r="B55" s="4"/>
      <c r="C55" s="217" t="s">
        <v>156</v>
      </c>
      <c r="D55" s="218">
        <v>0.85416666666666663</v>
      </c>
      <c r="E55" s="219">
        <v>6</v>
      </c>
      <c r="F55" s="219">
        <v>2</v>
      </c>
      <c r="G55" s="233" t="s">
        <v>0</v>
      </c>
      <c r="H55" s="4"/>
      <c r="I55" s="4"/>
      <c r="J55" s="4"/>
      <c r="K55" s="9"/>
    </row>
    <row r="56" spans="1:11" ht="15" thickBot="1" x14ac:dyDescent="0.35">
      <c r="A56" s="8"/>
      <c r="B56" s="4"/>
      <c r="C56" s="221" t="s">
        <v>156</v>
      </c>
      <c r="D56" s="222">
        <v>0.85416666666666663</v>
      </c>
      <c r="E56" s="223">
        <v>4</v>
      </c>
      <c r="F56" s="223">
        <v>5</v>
      </c>
      <c r="G56" s="234" t="s">
        <v>1</v>
      </c>
      <c r="H56" s="4"/>
      <c r="I56" s="4"/>
      <c r="J56" s="4"/>
      <c r="K56" s="9"/>
    </row>
    <row r="57" spans="1:11" x14ac:dyDescent="0.3">
      <c r="A57" s="8"/>
      <c r="B57" s="4"/>
      <c r="C57" s="213" t="s">
        <v>157</v>
      </c>
      <c r="D57" s="214">
        <v>0.77083333333333337</v>
      </c>
      <c r="E57" s="215">
        <v>1</v>
      </c>
      <c r="F57" s="215">
        <v>6</v>
      </c>
      <c r="G57" s="232" t="s">
        <v>1</v>
      </c>
      <c r="H57" s="4"/>
      <c r="I57" s="4"/>
      <c r="J57" s="4"/>
      <c r="K57" s="9"/>
    </row>
    <row r="58" spans="1:11" x14ac:dyDescent="0.3">
      <c r="A58" s="8"/>
      <c r="B58" s="4"/>
      <c r="C58" s="217" t="s">
        <v>157</v>
      </c>
      <c r="D58" s="218">
        <v>0.77083333333333337</v>
      </c>
      <c r="E58" s="219">
        <v>3</v>
      </c>
      <c r="F58" s="219">
        <v>5</v>
      </c>
      <c r="G58" s="233" t="s">
        <v>0</v>
      </c>
      <c r="H58" s="4"/>
      <c r="I58" s="4"/>
      <c r="J58" s="4"/>
      <c r="K58" s="9"/>
    </row>
    <row r="59" spans="1:11" x14ac:dyDescent="0.3">
      <c r="A59" s="8"/>
      <c r="B59" s="4"/>
      <c r="C59" s="217" t="s">
        <v>157</v>
      </c>
      <c r="D59" s="218">
        <v>0.8125</v>
      </c>
      <c r="E59" s="219">
        <v>4</v>
      </c>
      <c r="F59" s="219">
        <v>2</v>
      </c>
      <c r="G59" s="233" t="s">
        <v>0</v>
      </c>
      <c r="H59" s="4"/>
      <c r="I59" s="4"/>
      <c r="J59" s="4"/>
      <c r="K59" s="9"/>
    </row>
    <row r="60" spans="1:11" x14ac:dyDescent="0.3">
      <c r="A60" s="8"/>
      <c r="B60" s="4"/>
      <c r="C60" s="217" t="s">
        <v>157</v>
      </c>
      <c r="D60" s="218">
        <v>0.8125</v>
      </c>
      <c r="E60" s="219">
        <v>5</v>
      </c>
      <c r="F60" s="219">
        <v>1</v>
      </c>
      <c r="G60" s="233" t="s">
        <v>1</v>
      </c>
      <c r="H60" s="4"/>
      <c r="I60" s="4"/>
      <c r="J60" s="4"/>
      <c r="K60" s="9"/>
    </row>
    <row r="61" spans="1:11" x14ac:dyDescent="0.3">
      <c r="A61" s="8"/>
      <c r="B61" s="4"/>
      <c r="C61" s="217" t="s">
        <v>157</v>
      </c>
      <c r="D61" s="218">
        <v>0.85416666666666663</v>
      </c>
      <c r="E61" s="219">
        <v>4</v>
      </c>
      <c r="F61" s="219">
        <v>6</v>
      </c>
      <c r="G61" s="233" t="s">
        <v>1</v>
      </c>
      <c r="H61" s="4"/>
      <c r="I61" s="4"/>
      <c r="J61" s="4"/>
      <c r="K61" s="9"/>
    </row>
    <row r="62" spans="1:11" ht="15" thickBot="1" x14ac:dyDescent="0.35">
      <c r="A62" s="8"/>
      <c r="B62" s="4"/>
      <c r="C62" s="221" t="s">
        <v>157</v>
      </c>
      <c r="D62" s="222">
        <v>0.85416666666666663</v>
      </c>
      <c r="E62" s="223">
        <v>3</v>
      </c>
      <c r="F62" s="223">
        <v>2</v>
      </c>
      <c r="G62" s="234" t="s">
        <v>0</v>
      </c>
      <c r="H62" s="4"/>
      <c r="I62" s="4"/>
      <c r="K62" s="9"/>
    </row>
    <row r="63" spans="1:11" x14ac:dyDescent="0.3">
      <c r="A63" s="8"/>
      <c r="B63" s="4"/>
      <c r="C63" s="224"/>
      <c r="D63" s="225"/>
      <c r="E63" s="4"/>
      <c r="F63" s="4"/>
      <c r="G63" s="4"/>
      <c r="H63" s="4"/>
      <c r="I63" s="4"/>
      <c r="J63" s="4"/>
      <c r="K63" s="9"/>
    </row>
    <row r="64" spans="1:11" x14ac:dyDescent="0.3">
      <c r="A64" s="8"/>
      <c r="B64" s="4"/>
      <c r="C64" s="224"/>
      <c r="D64" s="225"/>
      <c r="E64" s="4"/>
      <c r="F64" s="4"/>
      <c r="G64" s="4"/>
      <c r="H64" s="4"/>
      <c r="I64" s="4"/>
      <c r="J64" s="4"/>
      <c r="K64" s="9"/>
    </row>
    <row r="65" spans="1:11" x14ac:dyDescent="0.3">
      <c r="A65" s="8"/>
      <c r="B65" s="4"/>
      <c r="C65" s="224"/>
      <c r="D65" s="225"/>
      <c r="E65" s="4"/>
      <c r="F65" s="4"/>
      <c r="G65" s="4"/>
      <c r="H65" s="4"/>
      <c r="I65" s="4"/>
      <c r="J65" s="4"/>
      <c r="K65" s="9"/>
    </row>
    <row r="66" spans="1:11" x14ac:dyDescent="0.3">
      <c r="A66" s="8"/>
      <c r="B66" s="4"/>
      <c r="C66" s="224"/>
      <c r="D66" s="225"/>
      <c r="E66" s="4"/>
      <c r="F66" s="4"/>
      <c r="G66" s="4"/>
      <c r="H66" s="4"/>
      <c r="I66" s="4"/>
      <c r="J66" s="4"/>
      <c r="K66" s="9"/>
    </row>
    <row r="67" spans="1:11" x14ac:dyDescent="0.3">
      <c r="A67" s="8"/>
      <c r="B67" s="4"/>
      <c r="C67" s="224"/>
      <c r="D67" s="225"/>
      <c r="E67" s="4"/>
      <c r="F67" s="4"/>
      <c r="G67" s="4"/>
      <c r="H67" s="4"/>
      <c r="I67" s="4"/>
      <c r="J67" s="4"/>
      <c r="K67" s="9"/>
    </row>
    <row r="68" spans="1:11" x14ac:dyDescent="0.3">
      <c r="A68" s="8"/>
      <c r="B68" s="4"/>
      <c r="C68" s="224"/>
      <c r="D68" s="225"/>
      <c r="E68" s="4"/>
      <c r="F68" s="4"/>
      <c r="G68" s="4"/>
      <c r="H68" s="4"/>
      <c r="I68" s="4"/>
      <c r="J68" s="4"/>
      <c r="K68" s="9"/>
    </row>
    <row r="69" spans="1:11" x14ac:dyDescent="0.3">
      <c r="A69" s="8"/>
      <c r="B69" s="4"/>
      <c r="C69" s="224"/>
      <c r="D69" s="225"/>
      <c r="E69" s="4"/>
      <c r="F69" s="4"/>
      <c r="G69" s="4"/>
      <c r="H69" s="4"/>
      <c r="I69" s="4"/>
      <c r="J69" s="4"/>
      <c r="K69" s="9"/>
    </row>
    <row r="70" spans="1:11" ht="15" thickBot="1" x14ac:dyDescent="0.35">
      <c r="A70" s="10"/>
      <c r="B70" s="11"/>
      <c r="C70" s="226"/>
      <c r="D70" s="227"/>
      <c r="E70" s="11"/>
      <c r="F70" s="11"/>
      <c r="G70" s="11"/>
      <c r="H70" s="11"/>
      <c r="I70" s="11"/>
      <c r="J70" s="11"/>
      <c r="K70" s="12"/>
    </row>
  </sheetData>
  <conditionalFormatting sqref="D3:D62">
    <cfRule type="containsText" dxfId="31" priority="2" operator="containsText" text="6:30 PM">
      <formula>NOT(ISERROR(SEARCH("6:30 PM",D3)))</formula>
    </cfRule>
  </conditionalFormatting>
  <conditionalFormatting sqref="E3:F62">
    <cfRule type="cellIs" dxfId="30" priority="1" stopIfTrue="1" operator="equal">
      <formula>$J$3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C29B-7297-4992-8604-B47F0F12926E}">
  <dimension ref="A1:AY146"/>
  <sheetViews>
    <sheetView zoomScaleNormal="100" workbookViewId="0">
      <selection activeCell="H11" sqref="H11:M22"/>
    </sheetView>
  </sheetViews>
  <sheetFormatPr defaultColWidth="9.109375" defaultRowHeight="13.2" x14ac:dyDescent="0.25"/>
  <cols>
    <col min="1" max="1" width="3.6640625" style="61" customWidth="1"/>
    <col min="2" max="2" width="20.6640625" style="61" customWidth="1"/>
    <col min="3" max="4" width="7.33203125" style="61" customWidth="1"/>
    <col min="5" max="5" width="9.6640625" style="129" customWidth="1"/>
    <col min="6" max="6" width="4.109375" style="61" customWidth="1"/>
    <col min="7" max="7" width="6.6640625" style="61" customWidth="1"/>
    <col min="8" max="8" width="3.6640625" style="61" customWidth="1"/>
    <col min="9" max="9" width="20.6640625" style="61" customWidth="1"/>
    <col min="10" max="11" width="7.33203125" style="61" customWidth="1"/>
    <col min="12" max="12" width="9.6640625" style="129" customWidth="1"/>
    <col min="13" max="13" width="4.109375" style="61" customWidth="1"/>
    <col min="14" max="14" width="6.6640625" style="61" customWidth="1"/>
    <col min="15" max="16" width="5.6640625" style="61" customWidth="1"/>
    <col min="17" max="17" width="2.6640625" style="61" customWidth="1"/>
    <col min="18" max="19" width="5.6640625" style="61" customWidth="1"/>
    <col min="20" max="20" width="2.6640625" style="61" customWidth="1"/>
    <col min="21" max="22" width="5.6640625" style="61" customWidth="1"/>
    <col min="23" max="23" width="2.6640625" style="61" customWidth="1"/>
    <col min="24" max="24" width="9.6640625" style="61" customWidth="1"/>
    <col min="25" max="25" width="3.6640625" style="90" customWidth="1"/>
    <col min="26" max="26" width="1.6640625" style="90" customWidth="1"/>
    <col min="27" max="27" width="3.33203125" style="90" customWidth="1"/>
    <col min="28" max="28" width="2.6640625" style="90" customWidth="1"/>
    <col min="29" max="29" width="1.6640625" style="90" customWidth="1"/>
    <col min="30" max="30" width="2.6640625" style="90" customWidth="1"/>
    <col min="31" max="31" width="3.6640625" style="90" customWidth="1"/>
    <col min="32" max="32" width="1.6640625" style="90" customWidth="1"/>
    <col min="33" max="33" width="3.6640625" style="90" customWidth="1"/>
    <col min="34" max="34" width="2.6640625" style="61" customWidth="1"/>
    <col min="35" max="35" width="1.6640625" style="90" customWidth="1"/>
    <col min="36" max="37" width="2.6640625" style="61" customWidth="1"/>
    <col min="38" max="38" width="1.6640625" style="90" customWidth="1"/>
    <col min="39" max="40" width="2.6640625" style="61" customWidth="1"/>
    <col min="41" max="41" width="1.6640625" style="90" customWidth="1"/>
    <col min="42" max="42" width="2.6640625" style="61" customWidth="1"/>
    <col min="43" max="43" width="3.6640625" style="61" customWidth="1"/>
    <col min="44" max="44" width="1.6640625" style="90" customWidth="1"/>
    <col min="45" max="45" width="3.6640625" style="61" customWidth="1"/>
    <col min="46" max="16384" width="9.109375" style="61"/>
  </cols>
  <sheetData>
    <row r="1" spans="1:51" ht="15.6" x14ac:dyDescent="0.3">
      <c r="A1" s="295" t="s">
        <v>124</v>
      </c>
      <c r="B1" s="295"/>
      <c r="C1" s="295"/>
      <c r="D1" s="295"/>
      <c r="E1" s="295"/>
      <c r="F1" s="295"/>
      <c r="H1" s="298" t="s">
        <v>193</v>
      </c>
      <c r="I1" s="298"/>
      <c r="J1" s="298"/>
      <c r="K1" s="298"/>
      <c r="L1" s="298"/>
      <c r="M1" s="298"/>
      <c r="O1" s="122" t="s">
        <v>104</v>
      </c>
      <c r="P1" s="122" t="s">
        <v>104</v>
      </c>
    </row>
    <row r="2" spans="1:51" ht="14.4" x14ac:dyDescent="0.3">
      <c r="A2" s="117"/>
      <c r="B2" s="296" t="s">
        <v>195</v>
      </c>
      <c r="C2" s="296"/>
      <c r="D2" s="296"/>
      <c r="E2" s="296"/>
      <c r="F2" s="117"/>
      <c r="H2" s="117"/>
      <c r="I2" s="296" t="s">
        <v>176</v>
      </c>
      <c r="J2" s="296"/>
      <c r="K2" s="296"/>
      <c r="L2" s="296"/>
      <c r="M2" s="117"/>
    </row>
    <row r="3" spans="1:51" ht="6" customHeight="1" x14ac:dyDescent="0.25">
      <c r="A3" s="117"/>
      <c r="B3" s="117"/>
      <c r="C3" s="117"/>
      <c r="D3" s="117"/>
      <c r="E3" s="118"/>
      <c r="F3" s="117"/>
      <c r="H3" s="117"/>
      <c r="I3" s="117"/>
      <c r="J3" s="117"/>
      <c r="K3" s="117"/>
      <c r="L3" s="118"/>
      <c r="M3" s="117"/>
    </row>
    <row r="4" spans="1:51" ht="13.8" x14ac:dyDescent="0.25">
      <c r="A4" s="117"/>
      <c r="B4" s="119" t="s">
        <v>46</v>
      </c>
      <c r="C4" s="120" t="s">
        <v>100</v>
      </c>
      <c r="D4" s="120" t="s">
        <v>101</v>
      </c>
      <c r="E4" s="121" t="s">
        <v>102</v>
      </c>
      <c r="F4" s="117"/>
      <c r="G4" s="122"/>
      <c r="H4" s="117"/>
      <c r="I4" s="119" t="s">
        <v>46</v>
      </c>
      <c r="J4" s="120" t="s">
        <v>100</v>
      </c>
      <c r="K4" s="120" t="s">
        <v>101</v>
      </c>
      <c r="L4" s="121" t="s">
        <v>102</v>
      </c>
      <c r="M4" s="117"/>
      <c r="N4" s="122" t="s">
        <v>103</v>
      </c>
    </row>
    <row r="5" spans="1:51" ht="13.8" x14ac:dyDescent="0.25">
      <c r="A5" s="117"/>
      <c r="B5" s="123" t="s">
        <v>5</v>
      </c>
      <c r="C5" s="124">
        <v>1</v>
      </c>
      <c r="D5" s="124">
        <v>5</v>
      </c>
      <c r="E5" s="125">
        <f t="shared" ref="E5:E10" si="0">1000*C5/(C5+D5)</f>
        <v>166.66666666666666</v>
      </c>
      <c r="F5" s="117"/>
      <c r="H5" s="117"/>
      <c r="I5" s="123" t="s">
        <v>5</v>
      </c>
      <c r="J5" s="124">
        <v>1</v>
      </c>
      <c r="K5" s="124">
        <v>5</v>
      </c>
      <c r="L5" s="125">
        <f t="shared" ref="L5:L10" si="1">1000*J5/(J5+K5)</f>
        <v>166.66666666666666</v>
      </c>
      <c r="M5" s="117"/>
      <c r="N5" s="61">
        <f t="shared" ref="N5:N10" si="2">SUM(J5:K5)</f>
        <v>6</v>
      </c>
    </row>
    <row r="6" spans="1:51" ht="13.8" x14ac:dyDescent="0.25">
      <c r="A6" s="117"/>
      <c r="B6" s="123" t="s">
        <v>40</v>
      </c>
      <c r="C6" s="124">
        <v>6</v>
      </c>
      <c r="D6" s="124">
        <v>0</v>
      </c>
      <c r="E6" s="125">
        <f t="shared" si="0"/>
        <v>1000</v>
      </c>
      <c r="F6" s="117"/>
      <c r="H6" s="117"/>
      <c r="I6" s="123" t="s">
        <v>40</v>
      </c>
      <c r="J6" s="124">
        <v>6</v>
      </c>
      <c r="K6" s="124">
        <v>0</v>
      </c>
      <c r="L6" s="125">
        <f t="shared" si="1"/>
        <v>1000</v>
      </c>
      <c r="M6" s="117"/>
      <c r="N6" s="61">
        <f t="shared" si="2"/>
        <v>6</v>
      </c>
    </row>
    <row r="7" spans="1:51" ht="13.8" x14ac:dyDescent="0.25">
      <c r="A7" s="117"/>
      <c r="B7" s="123" t="s">
        <v>25</v>
      </c>
      <c r="C7" s="124">
        <v>3</v>
      </c>
      <c r="D7" s="124">
        <v>3</v>
      </c>
      <c r="E7" s="125">
        <f t="shared" si="0"/>
        <v>500</v>
      </c>
      <c r="F7" s="117"/>
      <c r="H7" s="117"/>
      <c r="I7" s="123" t="s">
        <v>25</v>
      </c>
      <c r="J7" s="124">
        <v>3</v>
      </c>
      <c r="K7" s="124">
        <v>3</v>
      </c>
      <c r="L7" s="125">
        <f t="shared" si="1"/>
        <v>500</v>
      </c>
      <c r="M7" s="117"/>
      <c r="N7" s="61">
        <f t="shared" si="2"/>
        <v>6</v>
      </c>
    </row>
    <row r="8" spans="1:51" ht="13.8" x14ac:dyDescent="0.25">
      <c r="A8" s="117"/>
      <c r="B8" s="123" t="s">
        <v>26</v>
      </c>
      <c r="C8" s="124">
        <v>3</v>
      </c>
      <c r="D8" s="124">
        <v>3</v>
      </c>
      <c r="E8" s="125">
        <f t="shared" si="0"/>
        <v>500</v>
      </c>
      <c r="F8" s="117"/>
      <c r="H8" s="117"/>
      <c r="I8" s="123" t="s">
        <v>26</v>
      </c>
      <c r="J8" s="124">
        <v>3</v>
      </c>
      <c r="K8" s="124">
        <v>3</v>
      </c>
      <c r="L8" s="125">
        <f t="shared" si="1"/>
        <v>500</v>
      </c>
      <c r="M8" s="117"/>
      <c r="N8" s="61">
        <f t="shared" si="2"/>
        <v>6</v>
      </c>
      <c r="AY8" s="61" t="s">
        <v>122</v>
      </c>
    </row>
    <row r="9" spans="1:51" ht="13.8" x14ac:dyDescent="0.25">
      <c r="A9" s="117"/>
      <c r="B9" s="123" t="s">
        <v>111</v>
      </c>
      <c r="C9" s="124">
        <v>0</v>
      </c>
      <c r="D9" s="124">
        <v>6</v>
      </c>
      <c r="E9" s="125">
        <f t="shared" si="0"/>
        <v>0</v>
      </c>
      <c r="F9" s="117"/>
      <c r="H9" s="117"/>
      <c r="I9" s="123" t="s">
        <v>111</v>
      </c>
      <c r="J9" s="124">
        <v>0</v>
      </c>
      <c r="K9" s="124">
        <v>6</v>
      </c>
      <c r="L9" s="125">
        <f t="shared" si="1"/>
        <v>0</v>
      </c>
      <c r="M9" s="117"/>
      <c r="N9" s="61">
        <f t="shared" si="2"/>
        <v>6</v>
      </c>
    </row>
    <row r="10" spans="1:51" ht="13.8" x14ac:dyDescent="0.25">
      <c r="A10" s="117"/>
      <c r="B10" s="123" t="s">
        <v>53</v>
      </c>
      <c r="C10" s="124">
        <v>5</v>
      </c>
      <c r="D10" s="124">
        <v>1</v>
      </c>
      <c r="E10" s="125">
        <f t="shared" si="0"/>
        <v>833.33333333333337</v>
      </c>
      <c r="F10" s="117"/>
      <c r="H10" s="117"/>
      <c r="I10" s="123" t="s">
        <v>53</v>
      </c>
      <c r="J10" s="124">
        <v>5</v>
      </c>
      <c r="K10" s="124">
        <v>1</v>
      </c>
      <c r="L10" s="125">
        <f t="shared" si="1"/>
        <v>833.33333333333337</v>
      </c>
      <c r="M10" s="117"/>
      <c r="N10" s="61">
        <f t="shared" si="2"/>
        <v>6</v>
      </c>
    </row>
    <row r="11" spans="1:51" x14ac:dyDescent="0.25">
      <c r="A11" s="117"/>
      <c r="B11" s="117"/>
      <c r="C11" s="126">
        <f>SUM(C5:C10)</f>
        <v>18</v>
      </c>
      <c r="D11" s="126">
        <f>SUM(D5:D10)</f>
        <v>18</v>
      </c>
      <c r="E11" s="118"/>
      <c r="F11" s="117"/>
      <c r="H11" s="117"/>
      <c r="I11" s="117"/>
      <c r="J11" s="126">
        <f>SUM(J5:J10)</f>
        <v>18</v>
      </c>
      <c r="K11" s="126">
        <f>SUM(K5:K10)</f>
        <v>18</v>
      </c>
      <c r="L11" s="118"/>
      <c r="M11" s="117"/>
    </row>
    <row r="12" spans="1:51" ht="15.6" x14ac:dyDescent="0.3">
      <c r="A12" s="295" t="s">
        <v>124</v>
      </c>
      <c r="B12" s="295"/>
      <c r="C12" s="295"/>
      <c r="D12" s="295"/>
      <c r="E12" s="295"/>
      <c r="F12" s="295"/>
      <c r="H12" s="298" t="s">
        <v>193</v>
      </c>
      <c r="I12" s="298"/>
      <c r="J12" s="298"/>
      <c r="K12" s="298"/>
      <c r="L12" s="298"/>
      <c r="M12" s="298"/>
    </row>
    <row r="13" spans="1:51" ht="14.4" x14ac:dyDescent="0.3">
      <c r="A13" s="117"/>
      <c r="B13" s="296" t="s">
        <v>196</v>
      </c>
      <c r="C13" s="296"/>
      <c r="D13" s="296"/>
      <c r="E13" s="296"/>
      <c r="F13" s="117"/>
      <c r="H13" s="117"/>
      <c r="I13" s="296" t="s">
        <v>177</v>
      </c>
      <c r="J13" s="296"/>
      <c r="K13" s="296"/>
      <c r="L13" s="296"/>
      <c r="M13" s="117"/>
    </row>
    <row r="14" spans="1:51" ht="6" customHeight="1" x14ac:dyDescent="0.25">
      <c r="A14" s="117"/>
      <c r="B14" s="117"/>
      <c r="C14" s="117"/>
      <c r="D14" s="117"/>
      <c r="E14" s="118"/>
      <c r="F14" s="117"/>
      <c r="H14" s="117"/>
      <c r="I14" s="117"/>
      <c r="J14" s="117"/>
      <c r="K14" s="117"/>
      <c r="L14" s="118"/>
      <c r="M14" s="117"/>
    </row>
    <row r="15" spans="1:51" ht="13.8" x14ac:dyDescent="0.25">
      <c r="A15" s="117"/>
      <c r="B15" s="119" t="s">
        <v>46</v>
      </c>
      <c r="C15" s="120" t="s">
        <v>100</v>
      </c>
      <c r="D15" s="120" t="s">
        <v>101</v>
      </c>
      <c r="E15" s="121" t="str">
        <f>E4</f>
        <v>Average</v>
      </c>
      <c r="F15" s="117"/>
      <c r="H15" s="117"/>
      <c r="I15" s="119" t="s">
        <v>46</v>
      </c>
      <c r="J15" s="120" t="s">
        <v>100</v>
      </c>
      <c r="K15" s="120" t="s">
        <v>101</v>
      </c>
      <c r="L15" s="121" t="str">
        <f>L4</f>
        <v>Average</v>
      </c>
      <c r="M15" s="117"/>
      <c r="O15" s="61" t="s">
        <v>194</v>
      </c>
    </row>
    <row r="16" spans="1:51" ht="13.8" x14ac:dyDescent="0.25">
      <c r="A16" s="117"/>
      <c r="B16" s="123" t="s">
        <v>5</v>
      </c>
      <c r="C16" s="124">
        <v>3</v>
      </c>
      <c r="D16" s="124">
        <v>3</v>
      </c>
      <c r="E16" s="125">
        <f t="shared" ref="E16:E21" si="3">1000*C16/(C16+D16)</f>
        <v>500</v>
      </c>
      <c r="F16" s="117"/>
      <c r="H16" s="117"/>
      <c r="I16" s="123" t="s">
        <v>5</v>
      </c>
      <c r="J16" s="124">
        <f>J5+C16</f>
        <v>4</v>
      </c>
      <c r="K16" s="124">
        <f t="shared" ref="K16:K21" si="4">K5+D16</f>
        <v>8</v>
      </c>
      <c r="L16" s="125">
        <f>1000*J16/(J16+K16)</f>
        <v>333.33333333333331</v>
      </c>
      <c r="M16" s="117"/>
      <c r="N16" s="61">
        <f>SUM(J17:K17)</f>
        <v>12</v>
      </c>
      <c r="O16" s="61">
        <f t="shared" ref="O16:P21" si="5">J16-J5</f>
        <v>3</v>
      </c>
      <c r="P16" s="61">
        <f t="shared" si="5"/>
        <v>3</v>
      </c>
    </row>
    <row r="17" spans="1:16" ht="13.8" x14ac:dyDescent="0.25">
      <c r="A17" s="117"/>
      <c r="B17" s="123" t="s">
        <v>40</v>
      </c>
      <c r="C17" s="124">
        <v>6</v>
      </c>
      <c r="D17" s="124">
        <v>0</v>
      </c>
      <c r="E17" s="125">
        <f t="shared" si="3"/>
        <v>1000</v>
      </c>
      <c r="F17" s="117"/>
      <c r="H17" s="117"/>
      <c r="I17" s="123" t="s">
        <v>40</v>
      </c>
      <c r="J17" s="124">
        <f t="shared" ref="J17:J21" si="6">J6+C17</f>
        <v>12</v>
      </c>
      <c r="K17" s="124">
        <f t="shared" si="4"/>
        <v>0</v>
      </c>
      <c r="L17" s="125">
        <f t="shared" ref="L17:L21" si="7">1000*J17/(J17+K17)</f>
        <v>1000</v>
      </c>
      <c r="M17" s="117"/>
      <c r="N17" s="61">
        <f>SUM(J21:K21)</f>
        <v>12</v>
      </c>
      <c r="O17" s="61">
        <f t="shared" si="5"/>
        <v>6</v>
      </c>
      <c r="P17" s="61">
        <f t="shared" si="5"/>
        <v>0</v>
      </c>
    </row>
    <row r="18" spans="1:16" ht="13.8" x14ac:dyDescent="0.25">
      <c r="A18" s="117"/>
      <c r="B18" s="123" t="s">
        <v>25</v>
      </c>
      <c r="C18" s="124">
        <v>4</v>
      </c>
      <c r="D18" s="124">
        <v>2</v>
      </c>
      <c r="E18" s="125">
        <f t="shared" si="3"/>
        <v>666.66666666666663</v>
      </c>
      <c r="F18" s="117"/>
      <c r="H18" s="117"/>
      <c r="I18" s="123" t="s">
        <v>25</v>
      </c>
      <c r="J18" s="124">
        <f t="shared" si="6"/>
        <v>7</v>
      </c>
      <c r="K18" s="124">
        <f t="shared" si="4"/>
        <v>5</v>
      </c>
      <c r="L18" s="125">
        <f>1000*J18/(J18+K18)</f>
        <v>583.33333333333337</v>
      </c>
      <c r="M18" s="117"/>
      <c r="N18" s="61">
        <f>SUM(J18:K18)</f>
        <v>12</v>
      </c>
      <c r="O18" s="61">
        <f t="shared" si="5"/>
        <v>4</v>
      </c>
      <c r="P18" s="61">
        <f t="shared" si="5"/>
        <v>2</v>
      </c>
    </row>
    <row r="19" spans="1:16" ht="13.8" x14ac:dyDescent="0.25">
      <c r="A19" s="117"/>
      <c r="B19" s="123" t="s">
        <v>26</v>
      </c>
      <c r="C19" s="124">
        <v>3</v>
      </c>
      <c r="D19" s="124">
        <v>3</v>
      </c>
      <c r="E19" s="125">
        <f t="shared" si="3"/>
        <v>500</v>
      </c>
      <c r="F19" s="117"/>
      <c r="H19" s="117"/>
      <c r="I19" s="123" t="s">
        <v>26</v>
      </c>
      <c r="J19" s="124">
        <f t="shared" si="6"/>
        <v>6</v>
      </c>
      <c r="K19" s="124">
        <f t="shared" si="4"/>
        <v>6</v>
      </c>
      <c r="L19" s="125">
        <f>1000*J19/(J19+K19)</f>
        <v>500</v>
      </c>
      <c r="M19" s="117"/>
      <c r="N19" s="61">
        <f>SUM(J19:K19)</f>
        <v>12</v>
      </c>
      <c r="O19" s="61">
        <f t="shared" si="5"/>
        <v>3</v>
      </c>
      <c r="P19" s="61">
        <f t="shared" si="5"/>
        <v>3</v>
      </c>
    </row>
    <row r="20" spans="1:16" ht="13.8" x14ac:dyDescent="0.25">
      <c r="A20" s="117"/>
      <c r="B20" s="123" t="s">
        <v>111</v>
      </c>
      <c r="C20" s="124">
        <v>0</v>
      </c>
      <c r="D20" s="124">
        <v>6</v>
      </c>
      <c r="E20" s="125">
        <f t="shared" si="3"/>
        <v>0</v>
      </c>
      <c r="F20" s="117"/>
      <c r="H20" s="117"/>
      <c r="I20" s="123" t="s">
        <v>111</v>
      </c>
      <c r="J20" s="124">
        <f t="shared" si="6"/>
        <v>0</v>
      </c>
      <c r="K20" s="124">
        <f t="shared" si="4"/>
        <v>12</v>
      </c>
      <c r="L20" s="125">
        <f>1000*J20/(J20+K20)</f>
        <v>0</v>
      </c>
      <c r="M20" s="117"/>
      <c r="N20" s="61">
        <f>SUM(J16:K16)</f>
        <v>12</v>
      </c>
      <c r="O20" s="61">
        <f t="shared" si="5"/>
        <v>0</v>
      </c>
      <c r="P20" s="61">
        <f t="shared" si="5"/>
        <v>6</v>
      </c>
    </row>
    <row r="21" spans="1:16" ht="13.8" x14ac:dyDescent="0.25">
      <c r="A21" s="117"/>
      <c r="B21" s="123" t="s">
        <v>53</v>
      </c>
      <c r="C21" s="124">
        <v>2</v>
      </c>
      <c r="D21" s="124">
        <v>4</v>
      </c>
      <c r="E21" s="125">
        <f t="shared" si="3"/>
        <v>333.33333333333331</v>
      </c>
      <c r="F21" s="117"/>
      <c r="H21" s="117"/>
      <c r="I21" s="123" t="s">
        <v>53</v>
      </c>
      <c r="J21" s="124">
        <f t="shared" si="6"/>
        <v>7</v>
      </c>
      <c r="K21" s="124">
        <f t="shared" si="4"/>
        <v>5</v>
      </c>
      <c r="L21" s="125">
        <f t="shared" si="7"/>
        <v>583.33333333333337</v>
      </c>
      <c r="M21" s="117"/>
      <c r="N21" s="61">
        <f>SUM(J20:K20)</f>
        <v>12</v>
      </c>
      <c r="O21" s="61">
        <f t="shared" si="5"/>
        <v>2</v>
      </c>
      <c r="P21" s="61">
        <f t="shared" si="5"/>
        <v>4</v>
      </c>
    </row>
    <row r="22" spans="1:16" x14ac:dyDescent="0.25">
      <c r="A22" s="117"/>
      <c r="B22" s="117"/>
      <c r="C22" s="126">
        <f>SUM(C16:C21)</f>
        <v>18</v>
      </c>
      <c r="D22" s="126">
        <f>SUM(D16:D21)</f>
        <v>18</v>
      </c>
      <c r="E22" s="118"/>
      <c r="F22" s="117"/>
      <c r="H22" s="117"/>
      <c r="I22" s="117"/>
      <c r="J22" s="126">
        <f>SUM(J16:J21)</f>
        <v>36</v>
      </c>
      <c r="K22" s="126">
        <f>SUM(K16:K21)</f>
        <v>36</v>
      </c>
      <c r="L22" s="118"/>
      <c r="M22" s="117"/>
      <c r="O22" s="61">
        <f>SUM(O16:O21)</f>
        <v>18</v>
      </c>
      <c r="P22" s="61">
        <f>SUM(P16:P21)</f>
        <v>18</v>
      </c>
    </row>
    <row r="23" spans="1:16" ht="15.6" x14ac:dyDescent="0.3">
      <c r="A23" s="295" t="s">
        <v>124</v>
      </c>
      <c r="B23" s="295"/>
      <c r="C23" s="295"/>
      <c r="D23" s="295"/>
      <c r="E23" s="295"/>
      <c r="F23" s="295"/>
      <c r="H23" s="298" t="s">
        <v>193</v>
      </c>
      <c r="I23" s="298"/>
      <c r="J23" s="298"/>
      <c r="K23" s="298"/>
      <c r="L23" s="298"/>
      <c r="M23" s="298"/>
    </row>
    <row r="24" spans="1:16" ht="14.4" x14ac:dyDescent="0.3">
      <c r="A24" s="117"/>
      <c r="B24" s="296" t="s">
        <v>197</v>
      </c>
      <c r="C24" s="296"/>
      <c r="D24" s="296"/>
      <c r="E24" s="296"/>
      <c r="F24" s="117"/>
      <c r="H24" s="117"/>
      <c r="I24" s="296" t="s">
        <v>178</v>
      </c>
      <c r="J24" s="296"/>
      <c r="K24" s="296"/>
      <c r="L24" s="296"/>
      <c r="M24" s="117"/>
    </row>
    <row r="25" spans="1:16" ht="6" customHeight="1" x14ac:dyDescent="0.25">
      <c r="A25" s="117"/>
      <c r="B25" s="117"/>
      <c r="C25" s="117"/>
      <c r="D25" s="117"/>
      <c r="E25" s="118"/>
      <c r="F25" s="117"/>
      <c r="H25" s="117"/>
      <c r="I25" s="117"/>
      <c r="J25" s="117"/>
      <c r="K25" s="117"/>
      <c r="L25" s="118"/>
      <c r="M25" s="117"/>
    </row>
    <row r="26" spans="1:16" ht="13.8" x14ac:dyDescent="0.25">
      <c r="A26" s="117"/>
      <c r="B26" s="119" t="s">
        <v>46</v>
      </c>
      <c r="C26" s="120" t="s">
        <v>100</v>
      </c>
      <c r="D26" s="120" t="s">
        <v>101</v>
      </c>
      <c r="E26" s="121" t="str">
        <f>E15</f>
        <v>Average</v>
      </c>
      <c r="F26" s="117"/>
      <c r="H26" s="117"/>
      <c r="I26" s="119" t="s">
        <v>46</v>
      </c>
      <c r="J26" s="120" t="s">
        <v>100</v>
      </c>
      <c r="K26" s="120" t="s">
        <v>101</v>
      </c>
      <c r="L26" s="121" t="str">
        <f>L15</f>
        <v>Average</v>
      </c>
      <c r="M26" s="117"/>
    </row>
    <row r="27" spans="1:16" ht="13.8" x14ac:dyDescent="0.25">
      <c r="A27" s="117"/>
      <c r="B27" s="123" t="s">
        <v>5</v>
      </c>
      <c r="C27" s="124"/>
      <c r="D27" s="124"/>
      <c r="E27" s="125" t="e">
        <f t="shared" ref="E27:E32" si="8">1000*C27/(C27+D27)</f>
        <v>#DIV/0!</v>
      </c>
      <c r="F27" s="117"/>
      <c r="H27" s="117"/>
      <c r="I27" s="123" t="s">
        <v>5</v>
      </c>
      <c r="J27" s="124">
        <f>J16+C27</f>
        <v>4</v>
      </c>
      <c r="K27" s="124">
        <f t="shared" ref="K27:K32" si="9">K16+D27</f>
        <v>8</v>
      </c>
      <c r="L27" s="125">
        <f t="shared" ref="L27:L32" si="10">1000*J27/(J27+K27)</f>
        <v>333.33333333333331</v>
      </c>
      <c r="M27" s="117"/>
      <c r="N27" s="61">
        <f>SUM(J27:K27)</f>
        <v>12</v>
      </c>
      <c r="O27" s="61">
        <f t="shared" ref="O27:P32" si="11">J27-J16</f>
        <v>0</v>
      </c>
      <c r="P27" s="61">
        <f t="shared" si="11"/>
        <v>0</v>
      </c>
    </row>
    <row r="28" spans="1:16" ht="13.8" x14ac:dyDescent="0.25">
      <c r="A28" s="117"/>
      <c r="B28" s="123" t="s">
        <v>40</v>
      </c>
      <c r="C28" s="124"/>
      <c r="D28" s="124"/>
      <c r="E28" s="125" t="e">
        <f t="shared" si="8"/>
        <v>#DIV/0!</v>
      </c>
      <c r="F28" s="117"/>
      <c r="H28" s="117"/>
      <c r="I28" s="123" t="s">
        <v>40</v>
      </c>
      <c r="J28" s="124">
        <f t="shared" ref="J28:J32" si="12">J17+C28</f>
        <v>12</v>
      </c>
      <c r="K28" s="124">
        <f t="shared" si="9"/>
        <v>0</v>
      </c>
      <c r="L28" s="125">
        <f>1000*J28/(J28+K28)</f>
        <v>1000</v>
      </c>
      <c r="M28" s="117"/>
      <c r="N28" s="61">
        <f>SUM(J29:K29)</f>
        <v>12</v>
      </c>
      <c r="O28" s="61">
        <f t="shared" si="11"/>
        <v>0</v>
      </c>
      <c r="P28" s="61">
        <f t="shared" si="11"/>
        <v>0</v>
      </c>
    </row>
    <row r="29" spans="1:16" ht="13.8" x14ac:dyDescent="0.25">
      <c r="A29" s="117"/>
      <c r="B29" s="123" t="s">
        <v>25</v>
      </c>
      <c r="C29" s="124"/>
      <c r="D29" s="124"/>
      <c r="E29" s="125" t="e">
        <f t="shared" si="8"/>
        <v>#DIV/0!</v>
      </c>
      <c r="F29" s="117"/>
      <c r="H29" s="117"/>
      <c r="I29" s="123" t="s">
        <v>25</v>
      </c>
      <c r="J29" s="124">
        <f t="shared" si="12"/>
        <v>7</v>
      </c>
      <c r="K29" s="124">
        <f t="shared" si="9"/>
        <v>5</v>
      </c>
      <c r="L29" s="125">
        <f t="shared" si="10"/>
        <v>583.33333333333337</v>
      </c>
      <c r="M29" s="117"/>
      <c r="N29" s="61">
        <f>SUM(J28:K28)</f>
        <v>12</v>
      </c>
      <c r="O29" s="61">
        <f t="shared" si="11"/>
        <v>0</v>
      </c>
      <c r="P29" s="61">
        <f t="shared" si="11"/>
        <v>0</v>
      </c>
    </row>
    <row r="30" spans="1:16" ht="13.8" x14ac:dyDescent="0.25">
      <c r="A30" s="117"/>
      <c r="B30" s="123" t="s">
        <v>26</v>
      </c>
      <c r="C30" s="124"/>
      <c r="D30" s="124"/>
      <c r="E30" s="125" t="e">
        <f t="shared" si="8"/>
        <v>#DIV/0!</v>
      </c>
      <c r="F30" s="117"/>
      <c r="H30" s="117"/>
      <c r="I30" s="123" t="s">
        <v>26</v>
      </c>
      <c r="J30" s="124">
        <f t="shared" si="12"/>
        <v>6</v>
      </c>
      <c r="K30" s="124">
        <f t="shared" si="9"/>
        <v>6</v>
      </c>
      <c r="L30" s="125">
        <f>1000*J30/(J30+K30)</f>
        <v>500</v>
      </c>
      <c r="M30" s="117"/>
      <c r="N30" s="61">
        <f>SUM(J30:K30)</f>
        <v>12</v>
      </c>
      <c r="O30" s="61">
        <f t="shared" si="11"/>
        <v>0</v>
      </c>
      <c r="P30" s="61">
        <f t="shared" si="11"/>
        <v>0</v>
      </c>
    </row>
    <row r="31" spans="1:16" ht="13.8" x14ac:dyDescent="0.25">
      <c r="A31" s="117"/>
      <c r="B31" s="123" t="s">
        <v>111</v>
      </c>
      <c r="C31" s="124"/>
      <c r="D31" s="124"/>
      <c r="E31" s="125" t="e">
        <f t="shared" si="8"/>
        <v>#DIV/0!</v>
      </c>
      <c r="F31" s="117"/>
      <c r="H31" s="117"/>
      <c r="I31" s="123" t="s">
        <v>111</v>
      </c>
      <c r="J31" s="124">
        <f t="shared" si="12"/>
        <v>0</v>
      </c>
      <c r="K31" s="124">
        <f t="shared" si="9"/>
        <v>12</v>
      </c>
      <c r="L31" s="125">
        <f t="shared" si="10"/>
        <v>0</v>
      </c>
      <c r="M31" s="117"/>
      <c r="N31" s="61">
        <f>SUM(J31:K31)</f>
        <v>12</v>
      </c>
      <c r="O31" s="61">
        <f t="shared" si="11"/>
        <v>0</v>
      </c>
      <c r="P31" s="61">
        <f t="shared" si="11"/>
        <v>0</v>
      </c>
    </row>
    <row r="32" spans="1:16" ht="13.8" x14ac:dyDescent="0.25">
      <c r="A32" s="117"/>
      <c r="B32" s="123" t="s">
        <v>53</v>
      </c>
      <c r="C32" s="124"/>
      <c r="D32" s="124"/>
      <c r="E32" s="125" t="e">
        <f t="shared" si="8"/>
        <v>#DIV/0!</v>
      </c>
      <c r="F32" s="117"/>
      <c r="H32" s="117"/>
      <c r="I32" s="123" t="s">
        <v>53</v>
      </c>
      <c r="J32" s="124">
        <f t="shared" si="12"/>
        <v>7</v>
      </c>
      <c r="K32" s="124">
        <f t="shared" si="9"/>
        <v>5</v>
      </c>
      <c r="L32" s="125">
        <f t="shared" si="10"/>
        <v>583.33333333333337</v>
      </c>
      <c r="M32" s="117"/>
      <c r="N32" s="61">
        <f>SUM(J32:K32)</f>
        <v>12</v>
      </c>
      <c r="O32" s="61">
        <f t="shared" si="11"/>
        <v>0</v>
      </c>
      <c r="P32" s="61">
        <f t="shared" si="11"/>
        <v>0</v>
      </c>
    </row>
    <row r="33" spans="1:16" x14ac:dyDescent="0.25">
      <c r="A33" s="117"/>
      <c r="B33" s="117"/>
      <c r="C33" s="126">
        <f>SUM(C27:C32)</f>
        <v>0</v>
      </c>
      <c r="D33" s="126">
        <f>SUM(D27:D32)</f>
        <v>0</v>
      </c>
      <c r="E33" s="118"/>
      <c r="F33" s="117"/>
      <c r="H33" s="117"/>
      <c r="I33" s="117"/>
      <c r="J33" s="126">
        <f>SUM(J27:J32)</f>
        <v>36</v>
      </c>
      <c r="K33" s="126">
        <f>SUM(K27:K32)</f>
        <v>36</v>
      </c>
      <c r="L33" s="118"/>
      <c r="M33" s="117"/>
      <c r="O33" s="61">
        <f>SUM(O27:O32)</f>
        <v>0</v>
      </c>
      <c r="P33" s="61">
        <f>SUM(P27:P32)</f>
        <v>0</v>
      </c>
    </row>
    <row r="34" spans="1:16" ht="15.6" x14ac:dyDescent="0.3">
      <c r="A34" s="295" t="s">
        <v>124</v>
      </c>
      <c r="B34" s="295"/>
      <c r="C34" s="295"/>
      <c r="D34" s="295"/>
      <c r="E34" s="295"/>
      <c r="F34" s="295"/>
      <c r="H34" s="298" t="s">
        <v>193</v>
      </c>
      <c r="I34" s="298"/>
      <c r="J34" s="298"/>
      <c r="K34" s="298"/>
      <c r="L34" s="298"/>
      <c r="M34" s="298"/>
    </row>
    <row r="35" spans="1:16" ht="14.4" x14ac:dyDescent="0.3">
      <c r="A35" s="117"/>
      <c r="B35" s="296" t="s">
        <v>198</v>
      </c>
      <c r="C35" s="296"/>
      <c r="D35" s="296"/>
      <c r="E35" s="296"/>
      <c r="F35" s="117"/>
      <c r="H35" s="117"/>
      <c r="I35" s="296" t="s">
        <v>179</v>
      </c>
      <c r="J35" s="296"/>
      <c r="K35" s="296"/>
      <c r="L35" s="296"/>
      <c r="M35" s="117"/>
    </row>
    <row r="36" spans="1:16" ht="6" customHeight="1" x14ac:dyDescent="0.25">
      <c r="A36" s="117"/>
      <c r="B36" s="117"/>
      <c r="C36" s="117"/>
      <c r="D36" s="117"/>
      <c r="E36" s="118"/>
      <c r="F36" s="117"/>
      <c r="H36" s="117"/>
      <c r="I36" s="117"/>
      <c r="J36" s="117"/>
      <c r="K36" s="117"/>
      <c r="L36" s="118"/>
      <c r="M36" s="117"/>
    </row>
    <row r="37" spans="1:16" ht="13.8" x14ac:dyDescent="0.25">
      <c r="A37" s="117"/>
      <c r="B37" s="119" t="s">
        <v>46</v>
      </c>
      <c r="C37" s="120" t="s">
        <v>100</v>
      </c>
      <c r="D37" s="120" t="s">
        <v>101</v>
      </c>
      <c r="E37" s="121" t="str">
        <f>E26</f>
        <v>Average</v>
      </c>
      <c r="F37" s="117"/>
      <c r="H37" s="117"/>
      <c r="I37" s="119" t="s">
        <v>46</v>
      </c>
      <c r="J37" s="120" t="s">
        <v>100</v>
      </c>
      <c r="K37" s="120" t="s">
        <v>101</v>
      </c>
      <c r="L37" s="121" t="str">
        <f>L26</f>
        <v>Average</v>
      </c>
      <c r="M37" s="117"/>
    </row>
    <row r="38" spans="1:16" ht="13.8" x14ac:dyDescent="0.25">
      <c r="A38" s="117"/>
      <c r="B38" s="123" t="s">
        <v>5</v>
      </c>
      <c r="C38" s="127"/>
      <c r="D38" s="127"/>
      <c r="E38" s="125" t="e">
        <f t="shared" ref="E38:E43" si="13">1000*C38/(C38+D38)</f>
        <v>#DIV/0!</v>
      </c>
      <c r="F38" s="117"/>
      <c r="H38" s="117"/>
      <c r="I38" s="123" t="s">
        <v>5</v>
      </c>
      <c r="J38" s="124">
        <f>J27+C38</f>
        <v>4</v>
      </c>
      <c r="K38" s="124">
        <f t="shared" ref="K38:K43" si="14">K27+D38</f>
        <v>8</v>
      </c>
      <c r="L38" s="125">
        <f t="shared" ref="L38:L43" si="15">1000*J38/(J38+K38)</f>
        <v>333.33333333333331</v>
      </c>
      <c r="M38" s="117"/>
      <c r="N38" s="61">
        <f t="shared" ref="N38:N43" si="16">SUM(J38:K38)</f>
        <v>12</v>
      </c>
      <c r="O38" s="61">
        <f t="shared" ref="O38:P43" si="17">J38-J27</f>
        <v>0</v>
      </c>
      <c r="P38" s="61">
        <f t="shared" si="17"/>
        <v>0</v>
      </c>
    </row>
    <row r="39" spans="1:16" ht="13.8" x14ac:dyDescent="0.25">
      <c r="A39" s="117"/>
      <c r="B39" s="123" t="s">
        <v>40</v>
      </c>
      <c r="C39" s="127"/>
      <c r="D39" s="127"/>
      <c r="E39" s="125" t="e">
        <f t="shared" si="13"/>
        <v>#DIV/0!</v>
      </c>
      <c r="F39" s="117"/>
      <c r="H39" s="117"/>
      <c r="I39" s="123" t="s">
        <v>40</v>
      </c>
      <c r="J39" s="124">
        <f t="shared" ref="J39:J43" si="18">J28+C39</f>
        <v>12</v>
      </c>
      <c r="K39" s="124">
        <f t="shared" si="14"/>
        <v>0</v>
      </c>
      <c r="L39" s="125">
        <f t="shared" si="15"/>
        <v>1000</v>
      </c>
      <c r="M39" s="117"/>
      <c r="N39" s="61">
        <f t="shared" si="16"/>
        <v>12</v>
      </c>
      <c r="O39" s="61">
        <f t="shared" si="17"/>
        <v>0</v>
      </c>
      <c r="P39" s="61">
        <f t="shared" si="17"/>
        <v>0</v>
      </c>
    </row>
    <row r="40" spans="1:16" ht="13.8" x14ac:dyDescent="0.25">
      <c r="A40" s="117"/>
      <c r="B40" s="123" t="s">
        <v>25</v>
      </c>
      <c r="C40" s="127"/>
      <c r="D40" s="127"/>
      <c r="E40" s="125" t="e">
        <f t="shared" si="13"/>
        <v>#DIV/0!</v>
      </c>
      <c r="F40" s="117"/>
      <c r="H40" s="117"/>
      <c r="I40" s="123" t="s">
        <v>25</v>
      </c>
      <c r="J40" s="124">
        <f t="shared" si="18"/>
        <v>7</v>
      </c>
      <c r="K40" s="124">
        <f t="shared" si="14"/>
        <v>5</v>
      </c>
      <c r="L40" s="125">
        <f t="shared" si="15"/>
        <v>583.33333333333337</v>
      </c>
      <c r="M40" s="117"/>
      <c r="N40" s="61">
        <f t="shared" si="16"/>
        <v>12</v>
      </c>
      <c r="O40" s="61">
        <f t="shared" si="17"/>
        <v>0</v>
      </c>
      <c r="P40" s="61">
        <f t="shared" si="17"/>
        <v>0</v>
      </c>
    </row>
    <row r="41" spans="1:16" ht="13.8" x14ac:dyDescent="0.25">
      <c r="A41" s="117"/>
      <c r="B41" s="123" t="s">
        <v>26</v>
      </c>
      <c r="C41" s="127"/>
      <c r="D41" s="127"/>
      <c r="E41" s="125" t="e">
        <f t="shared" si="13"/>
        <v>#DIV/0!</v>
      </c>
      <c r="F41" s="117"/>
      <c r="H41" s="117"/>
      <c r="I41" s="123" t="s">
        <v>26</v>
      </c>
      <c r="J41" s="124">
        <f t="shared" si="18"/>
        <v>6</v>
      </c>
      <c r="K41" s="124">
        <f t="shared" si="14"/>
        <v>6</v>
      </c>
      <c r="L41" s="125">
        <f t="shared" si="15"/>
        <v>500</v>
      </c>
      <c r="M41" s="117"/>
      <c r="N41" s="61">
        <f t="shared" si="16"/>
        <v>12</v>
      </c>
      <c r="O41" s="61">
        <f t="shared" si="17"/>
        <v>0</v>
      </c>
      <c r="P41" s="61">
        <f t="shared" si="17"/>
        <v>0</v>
      </c>
    </row>
    <row r="42" spans="1:16" ht="13.8" x14ac:dyDescent="0.25">
      <c r="A42" s="117"/>
      <c r="B42" s="123" t="s">
        <v>111</v>
      </c>
      <c r="C42" s="127"/>
      <c r="D42" s="127"/>
      <c r="E42" s="125" t="e">
        <f t="shared" si="13"/>
        <v>#DIV/0!</v>
      </c>
      <c r="F42" s="117"/>
      <c r="H42" s="117"/>
      <c r="I42" s="123" t="s">
        <v>111</v>
      </c>
      <c r="J42" s="124">
        <f t="shared" si="18"/>
        <v>0</v>
      </c>
      <c r="K42" s="124">
        <f t="shared" si="14"/>
        <v>12</v>
      </c>
      <c r="L42" s="125">
        <f t="shared" si="15"/>
        <v>0</v>
      </c>
      <c r="M42" s="117"/>
      <c r="N42" s="61">
        <f t="shared" si="16"/>
        <v>12</v>
      </c>
      <c r="O42" s="61">
        <f t="shared" si="17"/>
        <v>0</v>
      </c>
      <c r="P42" s="61">
        <f t="shared" si="17"/>
        <v>0</v>
      </c>
    </row>
    <row r="43" spans="1:16" ht="13.8" x14ac:dyDescent="0.25">
      <c r="A43" s="117"/>
      <c r="B43" s="123" t="s">
        <v>53</v>
      </c>
      <c r="C43" s="127"/>
      <c r="D43" s="127"/>
      <c r="E43" s="125" t="e">
        <f t="shared" si="13"/>
        <v>#DIV/0!</v>
      </c>
      <c r="F43" s="117"/>
      <c r="H43" s="117"/>
      <c r="I43" s="123" t="s">
        <v>53</v>
      </c>
      <c r="J43" s="124">
        <f t="shared" si="18"/>
        <v>7</v>
      </c>
      <c r="K43" s="124">
        <f t="shared" si="14"/>
        <v>5</v>
      </c>
      <c r="L43" s="125">
        <f t="shared" si="15"/>
        <v>583.33333333333337</v>
      </c>
      <c r="M43" s="117"/>
      <c r="N43" s="61">
        <f t="shared" si="16"/>
        <v>12</v>
      </c>
      <c r="O43" s="61">
        <f t="shared" si="17"/>
        <v>0</v>
      </c>
      <c r="P43" s="61">
        <f t="shared" si="17"/>
        <v>0</v>
      </c>
    </row>
    <row r="44" spans="1:16" x14ac:dyDescent="0.25">
      <c r="A44" s="117"/>
      <c r="B44" s="117"/>
      <c r="C44" s="126">
        <f>SUM(C38:C43)</f>
        <v>0</v>
      </c>
      <c r="D44" s="126">
        <f>SUM(D38:D43)</f>
        <v>0</v>
      </c>
      <c r="E44" s="118"/>
      <c r="F44" s="117"/>
      <c r="H44" s="117"/>
      <c r="I44" s="117"/>
      <c r="J44" s="126">
        <f>SUM(J38:J43)</f>
        <v>36</v>
      </c>
      <c r="K44" s="126">
        <f>SUM(K38:K43)</f>
        <v>36</v>
      </c>
      <c r="L44" s="118"/>
      <c r="M44" s="117"/>
      <c r="O44" s="61">
        <f>SUM(O38:O43)</f>
        <v>0</v>
      </c>
      <c r="P44" s="61">
        <f>SUM(P38:P43)</f>
        <v>0</v>
      </c>
    </row>
    <row r="45" spans="1:16" ht="15.6" x14ac:dyDescent="0.3">
      <c r="A45" s="295" t="s">
        <v>124</v>
      </c>
      <c r="B45" s="295"/>
      <c r="C45" s="295"/>
      <c r="D45" s="295"/>
      <c r="E45" s="295"/>
      <c r="F45" s="295"/>
      <c r="H45" s="298" t="s">
        <v>193</v>
      </c>
      <c r="I45" s="298"/>
      <c r="J45" s="298"/>
      <c r="K45" s="298"/>
      <c r="L45" s="298"/>
      <c r="M45" s="298"/>
    </row>
    <row r="46" spans="1:16" ht="14.4" x14ac:dyDescent="0.3">
      <c r="A46" s="117"/>
      <c r="B46" s="296" t="s">
        <v>199</v>
      </c>
      <c r="C46" s="296"/>
      <c r="D46" s="296"/>
      <c r="E46" s="296"/>
      <c r="F46" s="117"/>
      <c r="H46" s="117"/>
      <c r="I46" s="296" t="s">
        <v>180</v>
      </c>
      <c r="J46" s="296"/>
      <c r="K46" s="296"/>
      <c r="L46" s="296"/>
      <c r="M46" s="117"/>
    </row>
    <row r="47" spans="1:16" ht="6" customHeight="1" x14ac:dyDescent="0.25">
      <c r="A47" s="117"/>
      <c r="B47" s="117"/>
      <c r="C47" s="117"/>
      <c r="D47" s="117"/>
      <c r="E47" s="118"/>
      <c r="F47" s="117"/>
      <c r="H47" s="117"/>
      <c r="I47" s="117"/>
      <c r="J47" s="117"/>
      <c r="K47" s="117"/>
      <c r="L47" s="118"/>
      <c r="M47" s="117"/>
    </row>
    <row r="48" spans="1:16" ht="13.8" x14ac:dyDescent="0.25">
      <c r="A48" s="117"/>
      <c r="B48" s="119" t="s">
        <v>46</v>
      </c>
      <c r="C48" s="120" t="s">
        <v>100</v>
      </c>
      <c r="D48" s="120" t="s">
        <v>101</v>
      </c>
      <c r="E48" s="121" t="str">
        <f>E37</f>
        <v>Average</v>
      </c>
      <c r="F48" s="117"/>
      <c r="H48" s="117"/>
      <c r="I48" s="119" t="s">
        <v>46</v>
      </c>
      <c r="J48" s="120" t="s">
        <v>100</v>
      </c>
      <c r="K48" s="120" t="s">
        <v>101</v>
      </c>
      <c r="L48" s="121" t="str">
        <f>L37</f>
        <v>Average</v>
      </c>
      <c r="M48" s="117"/>
    </row>
    <row r="49" spans="1:34" ht="13.8" x14ac:dyDescent="0.25">
      <c r="A49" s="117"/>
      <c r="B49" s="123" t="s">
        <v>5</v>
      </c>
      <c r="C49" s="127"/>
      <c r="D49" s="127"/>
      <c r="E49" s="125" t="e">
        <f t="shared" ref="E49:E54" si="19">1000*C49/(C49+D49)</f>
        <v>#DIV/0!</v>
      </c>
      <c r="F49" s="117"/>
      <c r="H49" s="117"/>
      <c r="I49" s="123" t="s">
        <v>5</v>
      </c>
      <c r="J49" s="124">
        <f>J38+C49</f>
        <v>4</v>
      </c>
      <c r="K49" s="124">
        <f t="shared" ref="K49:K54" si="20">K38+D49</f>
        <v>8</v>
      </c>
      <c r="L49" s="125">
        <f t="shared" ref="L49:L54" si="21">1000*J49/(J49+K49)</f>
        <v>333.33333333333331</v>
      </c>
      <c r="M49" s="117"/>
      <c r="N49" s="61">
        <f t="shared" ref="N49:N54" si="22">SUM(J49:K49)</f>
        <v>12</v>
      </c>
      <c r="O49" s="61">
        <f t="shared" ref="O49:P54" si="23">J49-J38</f>
        <v>0</v>
      </c>
      <c r="P49" s="61">
        <f t="shared" si="23"/>
        <v>0</v>
      </c>
      <c r="AH49" s="90"/>
    </row>
    <row r="50" spans="1:34" ht="13.8" x14ac:dyDescent="0.25">
      <c r="A50" s="117"/>
      <c r="B50" s="123" t="s">
        <v>40</v>
      </c>
      <c r="C50" s="127"/>
      <c r="D50" s="127"/>
      <c r="E50" s="125" t="e">
        <f t="shared" si="19"/>
        <v>#DIV/0!</v>
      </c>
      <c r="F50" s="117"/>
      <c r="H50" s="117"/>
      <c r="I50" s="123" t="s">
        <v>40</v>
      </c>
      <c r="J50" s="124">
        <f t="shared" ref="J50:J54" si="24">J39+C50</f>
        <v>12</v>
      </c>
      <c r="K50" s="124">
        <f t="shared" si="20"/>
        <v>0</v>
      </c>
      <c r="L50" s="125">
        <f t="shared" si="21"/>
        <v>1000</v>
      </c>
      <c r="M50" s="117"/>
      <c r="N50" s="61">
        <f t="shared" si="22"/>
        <v>12</v>
      </c>
      <c r="O50" s="61">
        <f t="shared" si="23"/>
        <v>0</v>
      </c>
      <c r="P50" s="61">
        <f t="shared" si="23"/>
        <v>0</v>
      </c>
      <c r="AH50" s="90"/>
    </row>
    <row r="51" spans="1:34" ht="13.8" x14ac:dyDescent="0.25">
      <c r="A51" s="117"/>
      <c r="B51" s="123" t="s">
        <v>25</v>
      </c>
      <c r="C51" s="127"/>
      <c r="D51" s="127"/>
      <c r="E51" s="125" t="e">
        <f t="shared" si="19"/>
        <v>#DIV/0!</v>
      </c>
      <c r="F51" s="117"/>
      <c r="H51" s="117"/>
      <c r="I51" s="123" t="s">
        <v>25</v>
      </c>
      <c r="J51" s="124">
        <f t="shared" si="24"/>
        <v>7</v>
      </c>
      <c r="K51" s="124">
        <f t="shared" si="20"/>
        <v>5</v>
      </c>
      <c r="L51" s="125">
        <f t="shared" si="21"/>
        <v>583.33333333333337</v>
      </c>
      <c r="M51" s="117"/>
      <c r="N51" s="61">
        <f t="shared" si="22"/>
        <v>12</v>
      </c>
      <c r="O51" s="61">
        <f t="shared" si="23"/>
        <v>0</v>
      </c>
      <c r="P51" s="61">
        <f t="shared" si="23"/>
        <v>0</v>
      </c>
      <c r="AH51" s="90"/>
    </row>
    <row r="52" spans="1:34" ht="13.8" x14ac:dyDescent="0.25">
      <c r="A52" s="117"/>
      <c r="B52" s="123" t="s">
        <v>26</v>
      </c>
      <c r="C52" s="127"/>
      <c r="D52" s="127"/>
      <c r="E52" s="125" t="e">
        <f t="shared" si="19"/>
        <v>#DIV/0!</v>
      </c>
      <c r="F52" s="117"/>
      <c r="H52" s="117"/>
      <c r="I52" s="123" t="s">
        <v>26</v>
      </c>
      <c r="J52" s="124">
        <f t="shared" si="24"/>
        <v>6</v>
      </c>
      <c r="K52" s="124">
        <f t="shared" si="20"/>
        <v>6</v>
      </c>
      <c r="L52" s="125">
        <f t="shared" si="21"/>
        <v>500</v>
      </c>
      <c r="M52" s="117"/>
      <c r="N52" s="61">
        <f t="shared" si="22"/>
        <v>12</v>
      </c>
      <c r="O52" s="61">
        <f t="shared" si="23"/>
        <v>0</v>
      </c>
      <c r="P52" s="61">
        <f t="shared" si="23"/>
        <v>0</v>
      </c>
      <c r="AH52" s="90"/>
    </row>
    <row r="53" spans="1:34" ht="13.8" x14ac:dyDescent="0.25">
      <c r="A53" s="117"/>
      <c r="B53" s="123" t="s">
        <v>111</v>
      </c>
      <c r="C53" s="127"/>
      <c r="D53" s="127"/>
      <c r="E53" s="125" t="e">
        <f>1000*C53/(C53+D53)</f>
        <v>#DIV/0!</v>
      </c>
      <c r="F53" s="117"/>
      <c r="H53" s="117"/>
      <c r="I53" s="123" t="s">
        <v>111</v>
      </c>
      <c r="J53" s="124">
        <f t="shared" si="24"/>
        <v>0</v>
      </c>
      <c r="K53" s="124">
        <f t="shared" si="20"/>
        <v>12</v>
      </c>
      <c r="L53" s="125">
        <f>1000*J53/(J53+K53)</f>
        <v>0</v>
      </c>
      <c r="M53" s="117"/>
      <c r="N53" s="61">
        <f t="shared" si="22"/>
        <v>12</v>
      </c>
      <c r="O53" s="61">
        <f t="shared" si="23"/>
        <v>0</v>
      </c>
      <c r="P53" s="61">
        <f t="shared" si="23"/>
        <v>0</v>
      </c>
      <c r="AH53" s="90"/>
    </row>
    <row r="54" spans="1:34" ht="13.8" x14ac:dyDescent="0.25">
      <c r="A54" s="117"/>
      <c r="B54" s="123" t="s">
        <v>53</v>
      </c>
      <c r="C54" s="127"/>
      <c r="D54" s="127"/>
      <c r="E54" s="125" t="e">
        <f t="shared" si="19"/>
        <v>#DIV/0!</v>
      </c>
      <c r="F54" s="117"/>
      <c r="H54" s="117"/>
      <c r="I54" s="123" t="s">
        <v>53</v>
      </c>
      <c r="J54" s="124">
        <f t="shared" si="24"/>
        <v>7</v>
      </c>
      <c r="K54" s="124">
        <f t="shared" si="20"/>
        <v>5</v>
      </c>
      <c r="L54" s="125">
        <f t="shared" si="21"/>
        <v>583.33333333333337</v>
      </c>
      <c r="M54" s="117"/>
      <c r="N54" s="61">
        <f t="shared" si="22"/>
        <v>12</v>
      </c>
      <c r="O54" s="61">
        <f t="shared" si="23"/>
        <v>0</v>
      </c>
      <c r="P54" s="61">
        <f t="shared" si="23"/>
        <v>0</v>
      </c>
      <c r="AH54" s="90"/>
    </row>
    <row r="55" spans="1:34" x14ac:dyDescent="0.25">
      <c r="A55" s="117"/>
      <c r="B55" s="117"/>
      <c r="C55" s="128">
        <f>SUM(C49:C54)</f>
        <v>0</v>
      </c>
      <c r="D55" s="128">
        <f>SUM(D49:D54)</f>
        <v>0</v>
      </c>
      <c r="E55" s="118"/>
      <c r="F55" s="117"/>
      <c r="H55" s="117"/>
      <c r="I55" s="117"/>
      <c r="J55" s="128">
        <f>SUM(J49:J54)</f>
        <v>36</v>
      </c>
      <c r="K55" s="128">
        <f>SUM(K49:K54)</f>
        <v>36</v>
      </c>
      <c r="L55" s="118"/>
      <c r="M55" s="117"/>
      <c r="O55" s="61">
        <f>SUM(O49:O54)</f>
        <v>0</v>
      </c>
      <c r="P55" s="61">
        <f>SUM(P49:P54)</f>
        <v>0</v>
      </c>
      <c r="AG55" s="61"/>
    </row>
    <row r="56" spans="1:34" ht="15.6" x14ac:dyDescent="0.3">
      <c r="A56" s="295" t="s">
        <v>124</v>
      </c>
      <c r="B56" s="295"/>
      <c r="C56" s="295"/>
      <c r="D56" s="295"/>
      <c r="E56" s="295"/>
      <c r="F56" s="295"/>
      <c r="H56" s="298" t="s">
        <v>193</v>
      </c>
      <c r="I56" s="298"/>
      <c r="J56" s="298"/>
      <c r="K56" s="298"/>
      <c r="L56" s="298"/>
      <c r="M56" s="298"/>
    </row>
    <row r="57" spans="1:34" ht="14.4" x14ac:dyDescent="0.3">
      <c r="A57" s="117"/>
      <c r="B57" s="296" t="s">
        <v>200</v>
      </c>
      <c r="C57" s="296"/>
      <c r="D57" s="296"/>
      <c r="E57" s="296"/>
      <c r="F57" s="117"/>
      <c r="H57" s="117"/>
      <c r="I57" s="296" t="s">
        <v>181</v>
      </c>
      <c r="J57" s="296"/>
      <c r="K57" s="296"/>
      <c r="L57" s="296"/>
      <c r="M57" s="117"/>
    </row>
    <row r="58" spans="1:34" ht="6" customHeight="1" x14ac:dyDescent="0.25">
      <c r="A58" s="117"/>
      <c r="B58" s="117"/>
      <c r="C58" s="117"/>
      <c r="D58" s="117"/>
      <c r="E58" s="118"/>
      <c r="F58" s="117"/>
      <c r="H58" s="117"/>
      <c r="I58" s="117"/>
      <c r="J58" s="117"/>
      <c r="K58" s="117"/>
      <c r="L58" s="118"/>
      <c r="M58" s="117"/>
    </row>
    <row r="59" spans="1:34" ht="13.8" x14ac:dyDescent="0.25">
      <c r="A59" s="117"/>
      <c r="B59" s="119" t="s">
        <v>46</v>
      </c>
      <c r="C59" s="120" t="s">
        <v>100</v>
      </c>
      <c r="D59" s="120" t="s">
        <v>101</v>
      </c>
      <c r="E59" s="121" t="e">
        <f>#REF!</f>
        <v>#REF!</v>
      </c>
      <c r="F59" s="117"/>
      <c r="H59" s="117"/>
      <c r="I59" s="119" t="s">
        <v>46</v>
      </c>
      <c r="J59" s="120" t="s">
        <v>100</v>
      </c>
      <c r="K59" s="120" t="s">
        <v>101</v>
      </c>
      <c r="L59" s="121" t="e">
        <f>#REF!</f>
        <v>#REF!</v>
      </c>
      <c r="M59" s="117"/>
      <c r="AG59" s="177"/>
    </row>
    <row r="60" spans="1:34" ht="13.8" x14ac:dyDescent="0.25">
      <c r="A60" s="117"/>
      <c r="B60" s="123" t="s">
        <v>5</v>
      </c>
      <c r="C60" s="127"/>
      <c r="D60" s="127"/>
      <c r="E60" s="125" t="e">
        <f t="shared" ref="E60:E65" si="25">1000*C60/(C60+D60)</f>
        <v>#DIV/0!</v>
      </c>
      <c r="F60" s="117"/>
      <c r="H60" s="117"/>
      <c r="I60" s="123" t="s">
        <v>5</v>
      </c>
      <c r="J60" s="124">
        <f>J49+C60</f>
        <v>4</v>
      </c>
      <c r="K60" s="124">
        <f t="shared" ref="K60:K65" si="26">K49+D60</f>
        <v>8</v>
      </c>
      <c r="L60" s="125">
        <f t="shared" ref="L60:L65" si="27">1000*J60/(J60+K60)</f>
        <v>333.33333333333331</v>
      </c>
      <c r="M60" s="117"/>
      <c r="N60" s="61">
        <f t="shared" ref="N60:N65" si="28">SUM(J60:K60)</f>
        <v>12</v>
      </c>
      <c r="O60" s="61">
        <f t="shared" ref="O60:P65" si="29">J60-J49</f>
        <v>0</v>
      </c>
      <c r="P60" s="61">
        <f t="shared" si="29"/>
        <v>0</v>
      </c>
    </row>
    <row r="61" spans="1:34" ht="13.8" x14ac:dyDescent="0.25">
      <c r="A61" s="117"/>
      <c r="B61" s="123" t="s">
        <v>40</v>
      </c>
      <c r="C61" s="127"/>
      <c r="D61" s="127"/>
      <c r="E61" s="125" t="e">
        <f t="shared" si="25"/>
        <v>#DIV/0!</v>
      </c>
      <c r="F61" s="117"/>
      <c r="H61" s="117"/>
      <c r="I61" s="123" t="s">
        <v>40</v>
      </c>
      <c r="J61" s="124">
        <f t="shared" ref="J61:J65" si="30">J50+C61</f>
        <v>12</v>
      </c>
      <c r="K61" s="124">
        <f t="shared" si="26"/>
        <v>0</v>
      </c>
      <c r="L61" s="125">
        <f t="shared" si="27"/>
        <v>1000</v>
      </c>
      <c r="M61" s="117"/>
      <c r="N61" s="61">
        <f t="shared" si="28"/>
        <v>12</v>
      </c>
      <c r="O61" s="61">
        <f t="shared" si="29"/>
        <v>0</v>
      </c>
      <c r="P61" s="61">
        <f t="shared" si="29"/>
        <v>0</v>
      </c>
    </row>
    <row r="62" spans="1:34" ht="13.8" x14ac:dyDescent="0.25">
      <c r="A62" s="117"/>
      <c r="B62" s="123" t="s">
        <v>25</v>
      </c>
      <c r="C62" s="127"/>
      <c r="D62" s="127"/>
      <c r="E62" s="125" t="e">
        <f t="shared" si="25"/>
        <v>#DIV/0!</v>
      </c>
      <c r="F62" s="117"/>
      <c r="H62" s="117"/>
      <c r="I62" s="123" t="s">
        <v>25</v>
      </c>
      <c r="J62" s="124">
        <f t="shared" si="30"/>
        <v>7</v>
      </c>
      <c r="K62" s="124">
        <f t="shared" si="26"/>
        <v>5</v>
      </c>
      <c r="L62" s="125">
        <f t="shared" si="27"/>
        <v>583.33333333333337</v>
      </c>
      <c r="M62" s="117"/>
      <c r="N62" s="61">
        <f t="shared" si="28"/>
        <v>12</v>
      </c>
      <c r="O62" s="61">
        <f t="shared" si="29"/>
        <v>0</v>
      </c>
      <c r="P62" s="61">
        <f t="shared" si="29"/>
        <v>0</v>
      </c>
    </row>
    <row r="63" spans="1:34" ht="13.8" x14ac:dyDescent="0.25">
      <c r="A63" s="117"/>
      <c r="B63" s="123" t="s">
        <v>26</v>
      </c>
      <c r="C63" s="127"/>
      <c r="D63" s="127"/>
      <c r="E63" s="125" t="e">
        <f t="shared" si="25"/>
        <v>#DIV/0!</v>
      </c>
      <c r="F63" s="117"/>
      <c r="H63" s="117"/>
      <c r="I63" s="123" t="s">
        <v>26</v>
      </c>
      <c r="J63" s="124">
        <f t="shared" si="30"/>
        <v>6</v>
      </c>
      <c r="K63" s="124">
        <f t="shared" si="26"/>
        <v>6</v>
      </c>
      <c r="L63" s="125">
        <f t="shared" si="27"/>
        <v>500</v>
      </c>
      <c r="M63" s="117"/>
      <c r="N63" s="61">
        <f t="shared" si="28"/>
        <v>12</v>
      </c>
      <c r="O63" s="61">
        <f t="shared" si="29"/>
        <v>0</v>
      </c>
      <c r="P63" s="61">
        <f t="shared" si="29"/>
        <v>0</v>
      </c>
    </row>
    <row r="64" spans="1:34" ht="13.8" x14ac:dyDescent="0.25">
      <c r="A64" s="117"/>
      <c r="B64" s="123" t="s">
        <v>111</v>
      </c>
      <c r="C64" s="127"/>
      <c r="D64" s="127"/>
      <c r="E64" s="125" t="e">
        <f t="shared" si="25"/>
        <v>#DIV/0!</v>
      </c>
      <c r="F64" s="117"/>
      <c r="H64" s="117"/>
      <c r="I64" s="123" t="s">
        <v>111</v>
      </c>
      <c r="J64" s="124">
        <f t="shared" si="30"/>
        <v>0</v>
      </c>
      <c r="K64" s="124">
        <f t="shared" si="26"/>
        <v>12</v>
      </c>
      <c r="L64" s="125">
        <f t="shared" si="27"/>
        <v>0</v>
      </c>
      <c r="M64" s="117"/>
      <c r="N64" s="61">
        <f t="shared" si="28"/>
        <v>12</v>
      </c>
      <c r="O64" s="61">
        <f t="shared" si="29"/>
        <v>0</v>
      </c>
      <c r="P64" s="61">
        <f t="shared" si="29"/>
        <v>0</v>
      </c>
    </row>
    <row r="65" spans="1:33" ht="13.8" x14ac:dyDescent="0.25">
      <c r="A65" s="117"/>
      <c r="B65" s="123" t="s">
        <v>53</v>
      </c>
      <c r="C65" s="127"/>
      <c r="D65" s="127"/>
      <c r="E65" s="125" t="e">
        <f t="shared" si="25"/>
        <v>#DIV/0!</v>
      </c>
      <c r="F65" s="117"/>
      <c r="H65" s="117"/>
      <c r="I65" s="123" t="s">
        <v>53</v>
      </c>
      <c r="J65" s="124">
        <f t="shared" si="30"/>
        <v>7</v>
      </c>
      <c r="K65" s="124">
        <f t="shared" si="26"/>
        <v>5</v>
      </c>
      <c r="L65" s="125">
        <f t="shared" si="27"/>
        <v>583.33333333333337</v>
      </c>
      <c r="M65" s="117"/>
      <c r="N65" s="61">
        <f t="shared" si="28"/>
        <v>12</v>
      </c>
      <c r="O65" s="61">
        <f t="shared" si="29"/>
        <v>0</v>
      </c>
      <c r="P65" s="61">
        <f t="shared" si="29"/>
        <v>0</v>
      </c>
    </row>
    <row r="66" spans="1:33" x14ac:dyDescent="0.25">
      <c r="A66" s="117"/>
      <c r="B66" s="117"/>
      <c r="C66" s="126">
        <f>SUM(C60:C65)</f>
        <v>0</v>
      </c>
      <c r="D66" s="126">
        <f>SUM(D60:D65)</f>
        <v>0</v>
      </c>
      <c r="E66" s="118"/>
      <c r="F66" s="117"/>
      <c r="H66" s="117"/>
      <c r="I66" s="117"/>
      <c r="J66" s="126">
        <f>SUM(J60:J65)</f>
        <v>36</v>
      </c>
      <c r="K66" s="126">
        <f>SUM(K60:K65)</f>
        <v>36</v>
      </c>
      <c r="L66" s="118"/>
      <c r="M66" s="117"/>
      <c r="O66" s="61">
        <f>SUM(O60:O65)</f>
        <v>0</v>
      </c>
      <c r="P66" s="61">
        <f>SUM(P60:P65)</f>
        <v>0</v>
      </c>
      <c r="AG66" s="61"/>
    </row>
    <row r="67" spans="1:33" ht="15.6" x14ac:dyDescent="0.3">
      <c r="A67" s="295" t="s">
        <v>124</v>
      </c>
      <c r="B67" s="295"/>
      <c r="C67" s="295"/>
      <c r="D67" s="295"/>
      <c r="E67" s="295"/>
      <c r="F67" s="295"/>
      <c r="H67" s="298" t="s">
        <v>193</v>
      </c>
      <c r="I67" s="298"/>
      <c r="J67" s="298"/>
      <c r="K67" s="298"/>
      <c r="L67" s="298"/>
      <c r="M67" s="298"/>
    </row>
    <row r="68" spans="1:33" ht="14.4" x14ac:dyDescent="0.3">
      <c r="A68" s="117"/>
      <c r="B68" s="296" t="s">
        <v>201</v>
      </c>
      <c r="C68" s="296"/>
      <c r="D68" s="296"/>
      <c r="E68" s="296"/>
      <c r="F68" s="117"/>
      <c r="H68" s="117"/>
      <c r="I68" s="296" t="s">
        <v>182</v>
      </c>
      <c r="J68" s="296"/>
      <c r="K68" s="296"/>
      <c r="L68" s="296"/>
      <c r="M68" s="117"/>
    </row>
    <row r="69" spans="1:33" ht="6" customHeight="1" x14ac:dyDescent="0.25">
      <c r="A69" s="117"/>
      <c r="B69" s="117"/>
      <c r="C69" s="117"/>
      <c r="D69" s="117"/>
      <c r="E69" s="118"/>
      <c r="F69" s="117"/>
      <c r="H69" s="117"/>
      <c r="I69" s="117"/>
      <c r="J69" s="117"/>
      <c r="K69" s="117"/>
      <c r="L69" s="118"/>
      <c r="M69" s="117"/>
    </row>
    <row r="70" spans="1:33" ht="13.8" x14ac:dyDescent="0.25">
      <c r="A70" s="117"/>
      <c r="B70" s="119" t="s">
        <v>46</v>
      </c>
      <c r="C70" s="120" t="s">
        <v>100</v>
      </c>
      <c r="D70" s="120" t="s">
        <v>101</v>
      </c>
      <c r="E70" s="121" t="e">
        <f>E59</f>
        <v>#REF!</v>
      </c>
      <c r="F70" s="117"/>
      <c r="H70" s="117"/>
      <c r="I70" s="119" t="s">
        <v>46</v>
      </c>
      <c r="J70" s="120" t="s">
        <v>100</v>
      </c>
      <c r="K70" s="120" t="s">
        <v>101</v>
      </c>
      <c r="L70" s="121" t="e">
        <f>L59</f>
        <v>#REF!</v>
      </c>
      <c r="M70" s="117"/>
    </row>
    <row r="71" spans="1:33" ht="13.8" x14ac:dyDescent="0.25">
      <c r="A71" s="117"/>
      <c r="B71" s="123" t="s">
        <v>5</v>
      </c>
      <c r="C71" s="127"/>
      <c r="D71" s="127"/>
      <c r="E71" s="125" t="e">
        <f t="shared" ref="E71:E76" si="31">1000*C71/(C71+D71)</f>
        <v>#DIV/0!</v>
      </c>
      <c r="F71" s="117"/>
      <c r="H71" s="117"/>
      <c r="I71" s="123" t="s">
        <v>5</v>
      </c>
      <c r="J71" s="124">
        <f>J60+C71</f>
        <v>4</v>
      </c>
      <c r="K71" s="124">
        <f t="shared" ref="K71:K76" si="32">K60+D71</f>
        <v>8</v>
      </c>
      <c r="L71" s="125">
        <f t="shared" ref="L71:L76" si="33">1000*J71/(J71+K71)</f>
        <v>333.33333333333331</v>
      </c>
      <c r="M71" s="117"/>
      <c r="N71" s="61">
        <f t="shared" ref="N71:N76" si="34">SUM(J71:K71)</f>
        <v>12</v>
      </c>
      <c r="O71" s="61">
        <f t="shared" ref="O71:P76" si="35">J71-J60</f>
        <v>0</v>
      </c>
      <c r="P71" s="61">
        <f t="shared" si="35"/>
        <v>0</v>
      </c>
    </row>
    <row r="72" spans="1:33" ht="13.8" x14ac:dyDescent="0.25">
      <c r="A72" s="117"/>
      <c r="B72" s="123" t="s">
        <v>40</v>
      </c>
      <c r="C72" s="127"/>
      <c r="D72" s="127"/>
      <c r="E72" s="125" t="e">
        <f t="shared" si="31"/>
        <v>#DIV/0!</v>
      </c>
      <c r="F72" s="117"/>
      <c r="H72" s="117"/>
      <c r="I72" s="123" t="s">
        <v>40</v>
      </c>
      <c r="J72" s="124">
        <f t="shared" ref="J72:J76" si="36">J61+C72</f>
        <v>12</v>
      </c>
      <c r="K72" s="124">
        <f t="shared" si="32"/>
        <v>0</v>
      </c>
      <c r="L72" s="125">
        <f t="shared" si="33"/>
        <v>1000</v>
      </c>
      <c r="M72" s="117"/>
      <c r="N72" s="61">
        <f t="shared" si="34"/>
        <v>12</v>
      </c>
      <c r="O72" s="61">
        <f t="shared" si="35"/>
        <v>0</v>
      </c>
      <c r="P72" s="61">
        <f t="shared" si="35"/>
        <v>0</v>
      </c>
    </row>
    <row r="73" spans="1:33" ht="13.8" x14ac:dyDescent="0.25">
      <c r="A73" s="117"/>
      <c r="B73" s="123" t="s">
        <v>25</v>
      </c>
      <c r="C73" s="127"/>
      <c r="D73" s="127"/>
      <c r="E73" s="125" t="e">
        <f t="shared" si="31"/>
        <v>#DIV/0!</v>
      </c>
      <c r="F73" s="117"/>
      <c r="H73" s="117"/>
      <c r="I73" s="123" t="s">
        <v>25</v>
      </c>
      <c r="J73" s="124">
        <f t="shared" si="36"/>
        <v>7</v>
      </c>
      <c r="K73" s="124">
        <f t="shared" si="32"/>
        <v>5</v>
      </c>
      <c r="L73" s="125">
        <f t="shared" si="33"/>
        <v>583.33333333333337</v>
      </c>
      <c r="M73" s="117"/>
      <c r="N73" s="61">
        <f t="shared" si="34"/>
        <v>12</v>
      </c>
      <c r="O73" s="61">
        <f t="shared" si="35"/>
        <v>0</v>
      </c>
      <c r="P73" s="61">
        <f t="shared" si="35"/>
        <v>0</v>
      </c>
    </row>
    <row r="74" spans="1:33" ht="13.8" x14ac:dyDescent="0.25">
      <c r="A74" s="117"/>
      <c r="B74" s="123" t="s">
        <v>26</v>
      </c>
      <c r="C74" s="127"/>
      <c r="D74" s="127"/>
      <c r="E74" s="125" t="e">
        <f t="shared" si="31"/>
        <v>#DIV/0!</v>
      </c>
      <c r="F74" s="117"/>
      <c r="H74" s="117"/>
      <c r="I74" s="123" t="s">
        <v>26</v>
      </c>
      <c r="J74" s="124">
        <f t="shared" si="36"/>
        <v>6</v>
      </c>
      <c r="K74" s="124">
        <f t="shared" si="32"/>
        <v>6</v>
      </c>
      <c r="L74" s="125">
        <f t="shared" si="33"/>
        <v>500</v>
      </c>
      <c r="M74" s="117"/>
      <c r="N74" s="61">
        <f t="shared" si="34"/>
        <v>12</v>
      </c>
      <c r="O74" s="61">
        <f t="shared" si="35"/>
        <v>0</v>
      </c>
      <c r="P74" s="61">
        <f t="shared" si="35"/>
        <v>0</v>
      </c>
    </row>
    <row r="75" spans="1:33" ht="13.8" x14ac:dyDescent="0.25">
      <c r="A75" s="117"/>
      <c r="B75" s="123" t="s">
        <v>111</v>
      </c>
      <c r="C75" s="127"/>
      <c r="D75" s="127"/>
      <c r="E75" s="125" t="e">
        <f t="shared" si="31"/>
        <v>#DIV/0!</v>
      </c>
      <c r="F75" s="117"/>
      <c r="H75" s="117"/>
      <c r="I75" s="123" t="s">
        <v>111</v>
      </c>
      <c r="J75" s="124">
        <f t="shared" si="36"/>
        <v>0</v>
      </c>
      <c r="K75" s="124">
        <f t="shared" si="32"/>
        <v>12</v>
      </c>
      <c r="L75" s="125">
        <f t="shared" si="33"/>
        <v>0</v>
      </c>
      <c r="M75" s="117"/>
      <c r="N75" s="61">
        <f t="shared" si="34"/>
        <v>12</v>
      </c>
      <c r="O75" s="61">
        <f t="shared" si="35"/>
        <v>0</v>
      </c>
      <c r="P75" s="61">
        <f t="shared" si="35"/>
        <v>0</v>
      </c>
    </row>
    <row r="76" spans="1:33" ht="13.8" x14ac:dyDescent="0.25">
      <c r="A76" s="117"/>
      <c r="B76" s="123" t="s">
        <v>53</v>
      </c>
      <c r="C76" s="127"/>
      <c r="D76" s="127"/>
      <c r="E76" s="125" t="e">
        <f t="shared" si="31"/>
        <v>#DIV/0!</v>
      </c>
      <c r="F76" s="117"/>
      <c r="H76" s="117"/>
      <c r="I76" s="123" t="s">
        <v>53</v>
      </c>
      <c r="J76" s="124">
        <f t="shared" si="36"/>
        <v>7</v>
      </c>
      <c r="K76" s="124">
        <f t="shared" si="32"/>
        <v>5</v>
      </c>
      <c r="L76" s="125">
        <f t="shared" si="33"/>
        <v>583.33333333333337</v>
      </c>
      <c r="M76" s="117"/>
      <c r="N76" s="61">
        <f t="shared" si="34"/>
        <v>12</v>
      </c>
      <c r="O76" s="61">
        <f t="shared" si="35"/>
        <v>0</v>
      </c>
      <c r="P76" s="61">
        <f t="shared" si="35"/>
        <v>0</v>
      </c>
    </row>
    <row r="77" spans="1:33" x14ac:dyDescent="0.25">
      <c r="A77" s="117"/>
      <c r="B77" s="117"/>
      <c r="C77" s="126">
        <f>SUM(C71:C76)</f>
        <v>0</v>
      </c>
      <c r="D77" s="126">
        <f>SUM(D71:D76)</f>
        <v>0</v>
      </c>
      <c r="E77" s="118"/>
      <c r="F77" s="117"/>
      <c r="H77" s="117"/>
      <c r="I77" s="117"/>
      <c r="J77" s="126">
        <f>SUM(J71:J76)</f>
        <v>36</v>
      </c>
      <c r="K77" s="126">
        <f>SUM(K71:K76)</f>
        <v>36</v>
      </c>
      <c r="L77" s="118"/>
      <c r="M77" s="117"/>
      <c r="O77" s="61">
        <f>SUM(O71:O76)</f>
        <v>0</v>
      </c>
      <c r="P77" s="61">
        <f>SUM(P71:P76)</f>
        <v>0</v>
      </c>
    </row>
    <row r="78" spans="1:33" ht="15.6" x14ac:dyDescent="0.3">
      <c r="A78" s="295" t="s">
        <v>124</v>
      </c>
      <c r="B78" s="295"/>
      <c r="C78" s="295"/>
      <c r="D78" s="295"/>
      <c r="E78" s="295"/>
      <c r="F78" s="295"/>
      <c r="H78" s="298" t="s">
        <v>193</v>
      </c>
      <c r="I78" s="298"/>
      <c r="J78" s="298"/>
      <c r="K78" s="298"/>
      <c r="L78" s="298"/>
      <c r="M78" s="298"/>
    </row>
    <row r="79" spans="1:33" ht="14.4" x14ac:dyDescent="0.3">
      <c r="A79" s="117"/>
      <c r="B79" s="296" t="s">
        <v>202</v>
      </c>
      <c r="C79" s="296"/>
      <c r="D79" s="296"/>
      <c r="E79" s="296"/>
      <c r="F79" s="117"/>
      <c r="H79" s="117"/>
      <c r="I79" s="296" t="s">
        <v>204</v>
      </c>
      <c r="J79" s="296"/>
      <c r="K79" s="296"/>
      <c r="L79" s="296"/>
      <c r="M79" s="117"/>
    </row>
    <row r="80" spans="1:33" ht="6" customHeight="1" x14ac:dyDescent="0.25">
      <c r="A80" s="117"/>
      <c r="B80" s="117"/>
      <c r="C80" s="117"/>
      <c r="D80" s="117"/>
      <c r="E80" s="118"/>
      <c r="F80" s="117"/>
      <c r="H80" s="117"/>
      <c r="I80" s="117"/>
      <c r="J80" s="117"/>
      <c r="K80" s="117"/>
      <c r="L80" s="118"/>
      <c r="M80" s="117"/>
    </row>
    <row r="81" spans="1:34" ht="13.8" x14ac:dyDescent="0.25">
      <c r="A81" s="117"/>
      <c r="B81" s="119" t="s">
        <v>46</v>
      </c>
      <c r="C81" s="120" t="s">
        <v>100</v>
      </c>
      <c r="D81" s="120" t="s">
        <v>101</v>
      </c>
      <c r="E81" s="121" t="e">
        <f>E70</f>
        <v>#REF!</v>
      </c>
      <c r="F81" s="117"/>
      <c r="H81" s="117"/>
      <c r="I81" s="119" t="s">
        <v>46</v>
      </c>
      <c r="J81" s="120" t="s">
        <v>100</v>
      </c>
      <c r="K81" s="120" t="s">
        <v>101</v>
      </c>
      <c r="L81" s="121" t="e">
        <f>L70</f>
        <v>#REF!</v>
      </c>
      <c r="M81" s="117"/>
    </row>
    <row r="82" spans="1:34" ht="13.8" x14ac:dyDescent="0.25">
      <c r="A82" s="117"/>
      <c r="B82" s="123" t="s">
        <v>5</v>
      </c>
      <c r="C82" s="127"/>
      <c r="D82" s="127"/>
      <c r="E82" s="125" t="e">
        <f t="shared" ref="E82:E87" si="37">1000*C82/(C82+D82)</f>
        <v>#DIV/0!</v>
      </c>
      <c r="F82" s="117"/>
      <c r="H82" s="117"/>
      <c r="I82" s="123" t="s">
        <v>5</v>
      </c>
      <c r="J82" s="124">
        <f>J71+C82</f>
        <v>4</v>
      </c>
      <c r="K82" s="124">
        <f t="shared" ref="K82:K87" si="38">K71+D82</f>
        <v>8</v>
      </c>
      <c r="L82" s="125">
        <f t="shared" ref="L82:L87" si="39">1000*J82/(J82+K82)</f>
        <v>333.33333333333331</v>
      </c>
      <c r="M82" s="117"/>
      <c r="N82" s="61">
        <f t="shared" ref="N82:N87" si="40">SUM(J82:K82)</f>
        <v>12</v>
      </c>
      <c r="O82" s="61">
        <f t="shared" ref="O82:P87" si="41">J82-J71</f>
        <v>0</v>
      </c>
      <c r="P82" s="61">
        <f t="shared" si="41"/>
        <v>0</v>
      </c>
      <c r="AH82" s="90"/>
    </row>
    <row r="83" spans="1:34" ht="13.8" x14ac:dyDescent="0.25">
      <c r="A83" s="117"/>
      <c r="B83" s="123" t="s">
        <v>40</v>
      </c>
      <c r="C83" s="127"/>
      <c r="D83" s="127"/>
      <c r="E83" s="125" t="e">
        <f t="shared" si="37"/>
        <v>#DIV/0!</v>
      </c>
      <c r="F83" s="117"/>
      <c r="H83" s="117"/>
      <c r="I83" s="123" t="s">
        <v>40</v>
      </c>
      <c r="J83" s="124">
        <f t="shared" ref="J83:J87" si="42">J72+C83</f>
        <v>12</v>
      </c>
      <c r="K83" s="124">
        <f t="shared" si="38"/>
        <v>0</v>
      </c>
      <c r="L83" s="125">
        <f t="shared" si="39"/>
        <v>1000</v>
      </c>
      <c r="M83" s="117"/>
      <c r="N83" s="61">
        <f t="shared" si="40"/>
        <v>12</v>
      </c>
      <c r="O83" s="61">
        <f t="shared" si="41"/>
        <v>0</v>
      </c>
      <c r="P83" s="61">
        <f t="shared" si="41"/>
        <v>0</v>
      </c>
      <c r="AH83" s="90"/>
    </row>
    <row r="84" spans="1:34" ht="13.8" x14ac:dyDescent="0.25">
      <c r="A84" s="117"/>
      <c r="B84" s="123" t="s">
        <v>25</v>
      </c>
      <c r="C84" s="127"/>
      <c r="D84" s="127"/>
      <c r="E84" s="125" t="e">
        <f t="shared" si="37"/>
        <v>#DIV/0!</v>
      </c>
      <c r="F84" s="117"/>
      <c r="H84" s="117"/>
      <c r="I84" s="123" t="s">
        <v>25</v>
      </c>
      <c r="J84" s="124">
        <f t="shared" si="42"/>
        <v>7</v>
      </c>
      <c r="K84" s="124">
        <f t="shared" si="38"/>
        <v>5</v>
      </c>
      <c r="L84" s="125">
        <f t="shared" si="39"/>
        <v>583.33333333333337</v>
      </c>
      <c r="M84" s="117"/>
      <c r="N84" s="61">
        <f t="shared" si="40"/>
        <v>12</v>
      </c>
      <c r="O84" s="61">
        <f t="shared" si="41"/>
        <v>0</v>
      </c>
      <c r="P84" s="61">
        <f t="shared" si="41"/>
        <v>0</v>
      </c>
      <c r="AH84" s="90"/>
    </row>
    <row r="85" spans="1:34" ht="13.8" x14ac:dyDescent="0.25">
      <c r="A85" s="117"/>
      <c r="B85" s="123" t="s">
        <v>26</v>
      </c>
      <c r="C85" s="127"/>
      <c r="D85" s="127"/>
      <c r="E85" s="125" t="e">
        <f t="shared" si="37"/>
        <v>#DIV/0!</v>
      </c>
      <c r="F85" s="117"/>
      <c r="H85" s="117"/>
      <c r="I85" s="123" t="s">
        <v>26</v>
      </c>
      <c r="J85" s="124">
        <f t="shared" si="42"/>
        <v>6</v>
      </c>
      <c r="K85" s="124">
        <f t="shared" si="38"/>
        <v>6</v>
      </c>
      <c r="L85" s="125">
        <f t="shared" si="39"/>
        <v>500</v>
      </c>
      <c r="M85" s="117"/>
      <c r="N85" s="61">
        <f t="shared" si="40"/>
        <v>12</v>
      </c>
      <c r="O85" s="61">
        <f t="shared" si="41"/>
        <v>0</v>
      </c>
      <c r="P85" s="61">
        <f t="shared" si="41"/>
        <v>0</v>
      </c>
      <c r="AH85" s="90"/>
    </row>
    <row r="86" spans="1:34" ht="13.8" x14ac:dyDescent="0.25">
      <c r="A86" s="117"/>
      <c r="B86" s="123" t="s">
        <v>111</v>
      </c>
      <c r="C86" s="127"/>
      <c r="D86" s="127"/>
      <c r="E86" s="125" t="e">
        <f t="shared" si="37"/>
        <v>#DIV/0!</v>
      </c>
      <c r="F86" s="117"/>
      <c r="H86" s="117"/>
      <c r="I86" s="123" t="s">
        <v>111</v>
      </c>
      <c r="J86" s="124">
        <f t="shared" si="42"/>
        <v>0</v>
      </c>
      <c r="K86" s="124">
        <f t="shared" si="38"/>
        <v>12</v>
      </c>
      <c r="L86" s="125">
        <f t="shared" si="39"/>
        <v>0</v>
      </c>
      <c r="M86" s="117"/>
      <c r="N86" s="61">
        <f t="shared" si="40"/>
        <v>12</v>
      </c>
      <c r="O86" s="61">
        <f t="shared" si="41"/>
        <v>0</v>
      </c>
      <c r="P86" s="61">
        <f t="shared" si="41"/>
        <v>0</v>
      </c>
      <c r="AH86" s="90"/>
    </row>
    <row r="87" spans="1:34" ht="13.8" x14ac:dyDescent="0.25">
      <c r="A87" s="117"/>
      <c r="B87" s="123" t="s">
        <v>53</v>
      </c>
      <c r="C87" s="127"/>
      <c r="D87" s="127"/>
      <c r="E87" s="125" t="e">
        <f t="shared" si="37"/>
        <v>#DIV/0!</v>
      </c>
      <c r="F87" s="117"/>
      <c r="H87" s="117"/>
      <c r="I87" s="123" t="s">
        <v>53</v>
      </c>
      <c r="J87" s="124">
        <f t="shared" si="42"/>
        <v>7</v>
      </c>
      <c r="K87" s="124">
        <f t="shared" si="38"/>
        <v>5</v>
      </c>
      <c r="L87" s="125">
        <f t="shared" si="39"/>
        <v>583.33333333333337</v>
      </c>
      <c r="M87" s="117"/>
      <c r="N87" s="61">
        <f t="shared" si="40"/>
        <v>12</v>
      </c>
      <c r="O87" s="61">
        <f t="shared" si="41"/>
        <v>0</v>
      </c>
      <c r="P87" s="61">
        <f t="shared" si="41"/>
        <v>0</v>
      </c>
      <c r="AH87" s="90"/>
    </row>
    <row r="88" spans="1:34" x14ac:dyDescent="0.25">
      <c r="A88" s="117"/>
      <c r="B88" s="117"/>
      <c r="C88" s="128">
        <f>SUM(C82:C87)</f>
        <v>0</v>
      </c>
      <c r="D88" s="128">
        <f>SUM(D82:D87)</f>
        <v>0</v>
      </c>
      <c r="E88" s="118"/>
      <c r="F88" s="117"/>
      <c r="H88" s="117"/>
      <c r="I88" s="117"/>
      <c r="J88" s="128">
        <f>SUM(J82:J87)</f>
        <v>36</v>
      </c>
      <c r="K88" s="128">
        <f>SUM(K82:K87)</f>
        <v>36</v>
      </c>
      <c r="L88" s="118"/>
      <c r="M88" s="117"/>
      <c r="O88" s="61">
        <f>SUM(O82:O87)</f>
        <v>0</v>
      </c>
      <c r="P88" s="61">
        <f>SUM(P82:P87)</f>
        <v>0</v>
      </c>
      <c r="AG88" s="61"/>
    </row>
    <row r="89" spans="1:34" ht="15.6" x14ac:dyDescent="0.3">
      <c r="A89" s="295" t="s">
        <v>124</v>
      </c>
      <c r="B89" s="295"/>
      <c r="C89" s="295"/>
      <c r="D89" s="295"/>
      <c r="E89" s="295"/>
      <c r="F89" s="295"/>
      <c r="H89" s="298" t="s">
        <v>193</v>
      </c>
      <c r="I89" s="298"/>
      <c r="J89" s="298"/>
      <c r="K89" s="298"/>
      <c r="L89" s="298"/>
      <c r="M89" s="298"/>
    </row>
    <row r="90" spans="1:34" ht="14.4" x14ac:dyDescent="0.3">
      <c r="A90" s="117"/>
      <c r="B90" s="296" t="s">
        <v>205</v>
      </c>
      <c r="C90" s="296"/>
      <c r="D90" s="296"/>
      <c r="E90" s="296"/>
      <c r="F90" s="117"/>
      <c r="H90" s="117"/>
      <c r="I90" s="296" t="s">
        <v>183</v>
      </c>
      <c r="J90" s="296"/>
      <c r="K90" s="296"/>
      <c r="L90" s="296"/>
      <c r="M90" s="117"/>
    </row>
    <row r="91" spans="1:34" ht="6" customHeight="1" x14ac:dyDescent="0.25">
      <c r="A91" s="117"/>
      <c r="B91" s="117"/>
      <c r="C91" s="117"/>
      <c r="D91" s="117"/>
      <c r="E91" s="118"/>
      <c r="F91" s="117"/>
      <c r="H91" s="117"/>
      <c r="I91" s="117"/>
      <c r="J91" s="117"/>
      <c r="K91" s="117"/>
      <c r="L91" s="118"/>
      <c r="M91" s="117"/>
    </row>
    <row r="92" spans="1:34" ht="13.8" x14ac:dyDescent="0.25">
      <c r="A92" s="117"/>
      <c r="B92" s="119" t="s">
        <v>46</v>
      </c>
      <c r="C92" s="120" t="s">
        <v>100</v>
      </c>
      <c r="D92" s="120" t="s">
        <v>101</v>
      </c>
      <c r="E92" s="121" t="e">
        <f>#REF!</f>
        <v>#REF!</v>
      </c>
      <c r="F92" s="117"/>
      <c r="H92" s="117"/>
      <c r="I92" s="119" t="s">
        <v>46</v>
      </c>
      <c r="J92" s="120" t="s">
        <v>100</v>
      </c>
      <c r="K92" s="120" t="s">
        <v>101</v>
      </c>
      <c r="L92" s="121" t="e">
        <f>#REF!</f>
        <v>#REF!</v>
      </c>
      <c r="M92" s="117"/>
      <c r="AG92" s="177"/>
    </row>
    <row r="93" spans="1:34" ht="13.8" x14ac:dyDescent="0.25">
      <c r="A93" s="117"/>
      <c r="B93" s="123" t="s">
        <v>5</v>
      </c>
      <c r="C93" s="127"/>
      <c r="D93" s="127"/>
      <c r="E93" s="125" t="e">
        <f t="shared" ref="E93:E98" si="43">1000*C93/(C93+D93)</f>
        <v>#DIV/0!</v>
      </c>
      <c r="F93" s="117"/>
      <c r="H93" s="117"/>
      <c r="I93" s="123" t="s">
        <v>5</v>
      </c>
      <c r="J93" s="124">
        <f>J82+C93</f>
        <v>4</v>
      </c>
      <c r="K93" s="124">
        <f t="shared" ref="K93:K98" si="44">K82+D93</f>
        <v>8</v>
      </c>
      <c r="L93" s="125">
        <f t="shared" ref="L93:L98" si="45">1000*J93/(J93+K93)</f>
        <v>333.33333333333331</v>
      </c>
      <c r="M93" s="117"/>
      <c r="N93" s="61">
        <f t="shared" ref="N93:N98" si="46">SUM(J93:K93)</f>
        <v>12</v>
      </c>
      <c r="O93" s="61">
        <f t="shared" ref="O93:P98" si="47">J93-J82</f>
        <v>0</v>
      </c>
      <c r="P93" s="61">
        <f t="shared" si="47"/>
        <v>0</v>
      </c>
    </row>
    <row r="94" spans="1:34" ht="13.8" x14ac:dyDescent="0.25">
      <c r="A94" s="117"/>
      <c r="B94" s="123" t="s">
        <v>40</v>
      </c>
      <c r="C94" s="127"/>
      <c r="D94" s="127"/>
      <c r="E94" s="125" t="e">
        <f t="shared" si="43"/>
        <v>#DIV/0!</v>
      </c>
      <c r="F94" s="117"/>
      <c r="H94" s="117"/>
      <c r="I94" s="123" t="s">
        <v>40</v>
      </c>
      <c r="J94" s="124">
        <f t="shared" ref="J94:J98" si="48">J83+C94</f>
        <v>12</v>
      </c>
      <c r="K94" s="124">
        <f t="shared" si="44"/>
        <v>0</v>
      </c>
      <c r="L94" s="125">
        <f t="shared" si="45"/>
        <v>1000</v>
      </c>
      <c r="M94" s="117"/>
      <c r="N94" s="61">
        <f t="shared" si="46"/>
        <v>12</v>
      </c>
      <c r="O94" s="61">
        <f t="shared" si="47"/>
        <v>0</v>
      </c>
      <c r="P94" s="61">
        <f t="shared" si="47"/>
        <v>0</v>
      </c>
    </row>
    <row r="95" spans="1:34" ht="13.8" x14ac:dyDescent="0.25">
      <c r="A95" s="117"/>
      <c r="B95" s="123" t="s">
        <v>25</v>
      </c>
      <c r="C95" s="127"/>
      <c r="D95" s="127"/>
      <c r="E95" s="125" t="e">
        <f t="shared" si="43"/>
        <v>#DIV/0!</v>
      </c>
      <c r="F95" s="117"/>
      <c r="H95" s="117"/>
      <c r="I95" s="123" t="s">
        <v>25</v>
      </c>
      <c r="J95" s="124">
        <f t="shared" si="48"/>
        <v>7</v>
      </c>
      <c r="K95" s="124">
        <f t="shared" si="44"/>
        <v>5</v>
      </c>
      <c r="L95" s="125">
        <f t="shared" si="45"/>
        <v>583.33333333333337</v>
      </c>
      <c r="M95" s="117"/>
      <c r="N95" s="61">
        <f t="shared" si="46"/>
        <v>12</v>
      </c>
      <c r="O95" s="61">
        <f t="shared" si="47"/>
        <v>0</v>
      </c>
      <c r="P95" s="61">
        <f t="shared" si="47"/>
        <v>0</v>
      </c>
    </row>
    <row r="96" spans="1:34" ht="13.8" x14ac:dyDescent="0.25">
      <c r="A96" s="117"/>
      <c r="B96" s="123" t="s">
        <v>26</v>
      </c>
      <c r="C96" s="127"/>
      <c r="D96" s="127"/>
      <c r="E96" s="125" t="e">
        <f t="shared" si="43"/>
        <v>#DIV/0!</v>
      </c>
      <c r="F96" s="117"/>
      <c r="H96" s="117"/>
      <c r="I96" s="123" t="s">
        <v>26</v>
      </c>
      <c r="J96" s="124">
        <f t="shared" si="48"/>
        <v>6</v>
      </c>
      <c r="K96" s="124">
        <f t="shared" si="44"/>
        <v>6</v>
      </c>
      <c r="L96" s="125">
        <f t="shared" si="45"/>
        <v>500</v>
      </c>
      <c r="M96" s="117"/>
      <c r="N96" s="61">
        <f t="shared" si="46"/>
        <v>12</v>
      </c>
      <c r="O96" s="61">
        <f t="shared" si="47"/>
        <v>0</v>
      </c>
      <c r="P96" s="61">
        <f t="shared" si="47"/>
        <v>0</v>
      </c>
    </row>
    <row r="97" spans="1:46" ht="13.8" x14ac:dyDescent="0.25">
      <c r="A97" s="117"/>
      <c r="B97" s="123" t="s">
        <v>111</v>
      </c>
      <c r="C97" s="127"/>
      <c r="D97" s="127"/>
      <c r="E97" s="125" t="e">
        <f t="shared" si="43"/>
        <v>#DIV/0!</v>
      </c>
      <c r="F97" s="117"/>
      <c r="H97" s="117"/>
      <c r="I97" s="123" t="s">
        <v>111</v>
      </c>
      <c r="J97" s="124">
        <f t="shared" si="48"/>
        <v>0</v>
      </c>
      <c r="K97" s="124">
        <f t="shared" si="44"/>
        <v>12</v>
      </c>
      <c r="L97" s="125">
        <f t="shared" si="45"/>
        <v>0</v>
      </c>
      <c r="M97" s="117"/>
      <c r="N97" s="61">
        <f t="shared" si="46"/>
        <v>12</v>
      </c>
      <c r="O97" s="61">
        <f t="shared" si="47"/>
        <v>0</v>
      </c>
      <c r="P97" s="61">
        <f t="shared" si="47"/>
        <v>0</v>
      </c>
    </row>
    <row r="98" spans="1:46" ht="13.8" x14ac:dyDescent="0.25">
      <c r="A98" s="117"/>
      <c r="B98" s="123" t="s">
        <v>53</v>
      </c>
      <c r="C98" s="127"/>
      <c r="D98" s="127"/>
      <c r="E98" s="125" t="e">
        <f t="shared" si="43"/>
        <v>#DIV/0!</v>
      </c>
      <c r="F98" s="117"/>
      <c r="H98" s="117"/>
      <c r="I98" s="123" t="s">
        <v>53</v>
      </c>
      <c r="J98" s="124">
        <f t="shared" si="48"/>
        <v>7</v>
      </c>
      <c r="K98" s="124">
        <f t="shared" si="44"/>
        <v>5</v>
      </c>
      <c r="L98" s="125">
        <f t="shared" si="45"/>
        <v>583.33333333333337</v>
      </c>
      <c r="M98" s="117"/>
      <c r="N98" s="61">
        <f t="shared" si="46"/>
        <v>12</v>
      </c>
      <c r="O98" s="61">
        <f t="shared" si="47"/>
        <v>0</v>
      </c>
      <c r="P98" s="61">
        <f t="shared" si="47"/>
        <v>0</v>
      </c>
    </row>
    <row r="99" spans="1:46" x14ac:dyDescent="0.25">
      <c r="A99" s="117"/>
      <c r="B99" s="117"/>
      <c r="C99" s="128">
        <f>SUM(C93:C98)</f>
        <v>0</v>
      </c>
      <c r="D99" s="128">
        <f>SUM(D93:D98)</f>
        <v>0</v>
      </c>
      <c r="E99" s="118"/>
      <c r="F99" s="117"/>
      <c r="H99" s="117"/>
      <c r="I99" s="117"/>
      <c r="J99" s="128">
        <f>SUM(J93:J98)</f>
        <v>36</v>
      </c>
      <c r="K99" s="128">
        <f>SUM(K93:K98)</f>
        <v>36</v>
      </c>
      <c r="L99" s="118"/>
      <c r="M99" s="117"/>
      <c r="O99" s="61">
        <f>SUM(O93:O98)</f>
        <v>0</v>
      </c>
      <c r="P99" s="61">
        <f>SUM(P93:P98)</f>
        <v>0</v>
      </c>
      <c r="AG99" s="61"/>
    </row>
    <row r="100" spans="1:46" ht="15.6" x14ac:dyDescent="0.3">
      <c r="A100" s="295" t="s">
        <v>124</v>
      </c>
      <c r="B100" s="295"/>
      <c r="C100" s="295"/>
      <c r="D100" s="295"/>
      <c r="E100" s="295"/>
      <c r="F100" s="295"/>
      <c r="H100" s="298" t="s">
        <v>193</v>
      </c>
      <c r="I100" s="298"/>
      <c r="J100" s="298"/>
      <c r="K100" s="298"/>
      <c r="L100" s="298"/>
      <c r="M100" s="298"/>
    </row>
    <row r="101" spans="1:46" ht="14.4" x14ac:dyDescent="0.3">
      <c r="A101" s="117"/>
      <c r="B101" s="296" t="s">
        <v>205</v>
      </c>
      <c r="C101" s="296"/>
      <c r="D101" s="296"/>
      <c r="E101" s="296"/>
      <c r="F101" s="117"/>
      <c r="H101" s="117"/>
      <c r="I101" s="296" t="s">
        <v>203</v>
      </c>
      <c r="J101" s="296"/>
      <c r="K101" s="296"/>
      <c r="L101" s="296"/>
      <c r="M101" s="117"/>
    </row>
    <row r="102" spans="1:46" ht="6" customHeight="1" x14ac:dyDescent="0.25">
      <c r="A102" s="117"/>
      <c r="B102" s="117"/>
      <c r="C102" s="117"/>
      <c r="D102" s="117"/>
      <c r="E102" s="118"/>
      <c r="F102" s="117"/>
      <c r="H102" s="117"/>
      <c r="I102" s="117"/>
      <c r="J102" s="117"/>
      <c r="K102" s="117"/>
      <c r="L102" s="118"/>
      <c r="M102" s="117"/>
    </row>
    <row r="103" spans="1:46" ht="13.8" x14ac:dyDescent="0.25">
      <c r="A103" s="117"/>
      <c r="B103" s="119" t="s">
        <v>46</v>
      </c>
      <c r="C103" s="120" t="s">
        <v>100</v>
      </c>
      <c r="D103" s="120" t="s">
        <v>101</v>
      </c>
      <c r="E103" s="121" t="e">
        <f>E70</f>
        <v>#REF!</v>
      </c>
      <c r="F103" s="180" t="s">
        <v>131</v>
      </c>
      <c r="H103" s="117"/>
      <c r="I103" s="119" t="s">
        <v>46</v>
      </c>
      <c r="J103" s="120" t="s">
        <v>100</v>
      </c>
      <c r="K103" s="120" t="s">
        <v>101</v>
      </c>
      <c r="L103" s="121" t="e">
        <f>L70</f>
        <v>#REF!</v>
      </c>
      <c r="M103" s="180" t="s">
        <v>131</v>
      </c>
    </row>
    <row r="104" spans="1:46" ht="13.8" x14ac:dyDescent="0.25">
      <c r="A104" s="117"/>
      <c r="B104" s="123" t="s">
        <v>5</v>
      </c>
      <c r="C104" s="127"/>
      <c r="D104" s="127"/>
      <c r="E104" s="125" t="e">
        <f t="shared" ref="E104:E109" si="49">1000*C104/(C104+D104)</f>
        <v>#DIV/0!</v>
      </c>
      <c r="F104" s="179"/>
      <c r="H104" s="117"/>
      <c r="I104" s="123" t="s">
        <v>5</v>
      </c>
      <c r="J104" s="124">
        <f>J93+C104</f>
        <v>4</v>
      </c>
      <c r="K104" s="124">
        <f t="shared" ref="K104:K109" si="50">K93+D104</f>
        <v>8</v>
      </c>
      <c r="L104" s="125">
        <f t="shared" ref="L104:L109" si="51">1000*J104/(J104+K104)</f>
        <v>333.33333333333331</v>
      </c>
      <c r="M104" s="179"/>
      <c r="N104" s="61">
        <f t="shared" ref="N104:N109" si="52">SUM(J104:K104)</f>
        <v>12</v>
      </c>
      <c r="O104" s="61">
        <f t="shared" ref="O104:P109" si="53">J104-J93</f>
        <v>0</v>
      </c>
      <c r="P104" s="61">
        <f t="shared" si="53"/>
        <v>0</v>
      </c>
    </row>
    <row r="105" spans="1:46" ht="13.8" x14ac:dyDescent="0.25">
      <c r="A105" s="117"/>
      <c r="B105" s="123" t="s">
        <v>40</v>
      </c>
      <c r="C105" s="127"/>
      <c r="D105" s="127"/>
      <c r="E105" s="125" t="e">
        <f t="shared" si="49"/>
        <v>#DIV/0!</v>
      </c>
      <c r="F105" s="179"/>
      <c r="H105" s="117"/>
      <c r="I105" s="123" t="s">
        <v>40</v>
      </c>
      <c r="J105" s="124">
        <f t="shared" ref="J105:J109" si="54">J94+C105</f>
        <v>12</v>
      </c>
      <c r="K105" s="124">
        <f t="shared" si="50"/>
        <v>0</v>
      </c>
      <c r="L105" s="125">
        <f t="shared" si="51"/>
        <v>1000</v>
      </c>
      <c r="M105" s="179"/>
      <c r="N105" s="61">
        <f t="shared" si="52"/>
        <v>12</v>
      </c>
      <c r="O105" s="61">
        <f t="shared" si="53"/>
        <v>0</v>
      </c>
      <c r="P105" s="61">
        <f t="shared" si="53"/>
        <v>0</v>
      </c>
    </row>
    <row r="106" spans="1:46" ht="13.8" x14ac:dyDescent="0.25">
      <c r="A106" s="117"/>
      <c r="B106" s="123" t="s">
        <v>25</v>
      </c>
      <c r="C106" s="127"/>
      <c r="D106" s="127"/>
      <c r="E106" s="125" t="e">
        <f t="shared" si="49"/>
        <v>#DIV/0!</v>
      </c>
      <c r="F106" s="117"/>
      <c r="H106" s="117"/>
      <c r="I106" s="123" t="s">
        <v>25</v>
      </c>
      <c r="J106" s="124">
        <f t="shared" si="54"/>
        <v>7</v>
      </c>
      <c r="K106" s="124">
        <f t="shared" si="50"/>
        <v>5</v>
      </c>
      <c r="L106" s="125">
        <f t="shared" si="51"/>
        <v>583.33333333333337</v>
      </c>
      <c r="M106" s="117"/>
      <c r="N106" s="61">
        <f t="shared" si="52"/>
        <v>12</v>
      </c>
      <c r="O106" s="61">
        <f t="shared" si="53"/>
        <v>0</v>
      </c>
      <c r="P106" s="61">
        <f t="shared" si="53"/>
        <v>0</v>
      </c>
    </row>
    <row r="107" spans="1:46" ht="13.8" x14ac:dyDescent="0.25">
      <c r="A107" s="117"/>
      <c r="B107" s="123" t="s">
        <v>26</v>
      </c>
      <c r="C107" s="127"/>
      <c r="D107" s="127"/>
      <c r="E107" s="125" t="e">
        <f t="shared" si="49"/>
        <v>#DIV/0!</v>
      </c>
      <c r="F107" s="117"/>
      <c r="H107" s="117"/>
      <c r="I107" s="123" t="s">
        <v>26</v>
      </c>
      <c r="J107" s="124">
        <f t="shared" si="54"/>
        <v>6</v>
      </c>
      <c r="K107" s="124">
        <f t="shared" si="50"/>
        <v>6</v>
      </c>
      <c r="L107" s="125">
        <f t="shared" si="51"/>
        <v>500</v>
      </c>
      <c r="M107" s="117"/>
      <c r="N107" s="61">
        <f t="shared" si="52"/>
        <v>12</v>
      </c>
      <c r="O107" s="61">
        <f t="shared" si="53"/>
        <v>0</v>
      </c>
      <c r="P107" s="61">
        <f t="shared" si="53"/>
        <v>0</v>
      </c>
    </row>
    <row r="108" spans="1:46" ht="13.8" x14ac:dyDescent="0.25">
      <c r="A108" s="117"/>
      <c r="B108" s="123" t="s">
        <v>111</v>
      </c>
      <c r="C108" s="127"/>
      <c r="D108" s="127"/>
      <c r="E108" s="125" t="e">
        <f t="shared" si="49"/>
        <v>#DIV/0!</v>
      </c>
      <c r="F108" s="117"/>
      <c r="H108" s="117"/>
      <c r="I108" s="123" t="s">
        <v>111</v>
      </c>
      <c r="J108" s="124">
        <f t="shared" si="54"/>
        <v>0</v>
      </c>
      <c r="K108" s="124">
        <f t="shared" si="50"/>
        <v>12</v>
      </c>
      <c r="L108" s="125">
        <f t="shared" si="51"/>
        <v>0</v>
      </c>
      <c r="M108" s="117"/>
      <c r="N108" s="61">
        <f t="shared" si="52"/>
        <v>12</v>
      </c>
      <c r="O108" s="61">
        <f t="shared" si="53"/>
        <v>0</v>
      </c>
      <c r="P108" s="61">
        <f t="shared" si="53"/>
        <v>0</v>
      </c>
    </row>
    <row r="109" spans="1:46" ht="13.8" x14ac:dyDescent="0.25">
      <c r="A109" s="117"/>
      <c r="B109" s="123" t="s">
        <v>53</v>
      </c>
      <c r="C109" s="127"/>
      <c r="D109" s="127"/>
      <c r="E109" s="125" t="e">
        <f t="shared" si="49"/>
        <v>#DIV/0!</v>
      </c>
      <c r="F109" s="117"/>
      <c r="H109" s="117"/>
      <c r="I109" s="123" t="s">
        <v>53</v>
      </c>
      <c r="J109" s="124">
        <f t="shared" si="54"/>
        <v>7</v>
      </c>
      <c r="K109" s="124">
        <f t="shared" si="50"/>
        <v>5</v>
      </c>
      <c r="L109" s="125">
        <f t="shared" si="51"/>
        <v>583.33333333333337</v>
      </c>
      <c r="M109" s="117"/>
      <c r="N109" s="61">
        <f t="shared" si="52"/>
        <v>12</v>
      </c>
      <c r="O109" s="61">
        <f t="shared" si="53"/>
        <v>0</v>
      </c>
      <c r="P109" s="61">
        <f t="shared" si="53"/>
        <v>0</v>
      </c>
    </row>
    <row r="110" spans="1:46" x14ac:dyDescent="0.25">
      <c r="A110" s="117"/>
      <c r="B110" s="117"/>
      <c r="C110" s="126">
        <f>SUM(C104:C109)</f>
        <v>0</v>
      </c>
      <c r="D110" s="126">
        <f>SUM(D104:D109)</f>
        <v>0</v>
      </c>
      <c r="E110" s="118"/>
      <c r="F110" s="117"/>
      <c r="H110" s="117"/>
      <c r="I110" s="117"/>
      <c r="J110" s="126">
        <f>SUM(J104:J109)</f>
        <v>36</v>
      </c>
      <c r="K110" s="126">
        <f>SUM(K104:K109)</f>
        <v>36</v>
      </c>
      <c r="L110" s="118"/>
      <c r="M110" s="117"/>
      <c r="O110" s="61">
        <f>SUM(O104:O109)</f>
        <v>0</v>
      </c>
      <c r="P110" s="61">
        <f>SUM(P104:P109)</f>
        <v>0</v>
      </c>
    </row>
    <row r="112" spans="1:46" x14ac:dyDescent="0.25">
      <c r="W112" s="117"/>
      <c r="X112" s="117" t="s">
        <v>140</v>
      </c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17"/>
      <c r="AI112" s="178"/>
      <c r="AJ112" s="117"/>
      <c r="AK112" s="117"/>
      <c r="AL112" s="178"/>
      <c r="AM112" s="117"/>
      <c r="AN112" s="117"/>
      <c r="AO112" s="178"/>
      <c r="AP112" s="117"/>
      <c r="AQ112" s="117"/>
      <c r="AR112" s="178"/>
      <c r="AS112" s="117"/>
      <c r="AT112" s="117"/>
    </row>
    <row r="113" spans="23:46" ht="13.8" x14ac:dyDescent="0.25">
      <c r="W113" s="117"/>
      <c r="X113" s="117"/>
      <c r="Y113" s="298" t="s">
        <v>40</v>
      </c>
      <c r="Z113" s="298"/>
      <c r="AA113" s="298"/>
      <c r="AB113" s="298" t="s">
        <v>26</v>
      </c>
      <c r="AC113" s="298"/>
      <c r="AD113" s="298"/>
      <c r="AE113" s="298" t="s">
        <v>111</v>
      </c>
      <c r="AF113" s="298"/>
      <c r="AG113" s="298"/>
      <c r="AH113" s="298" t="s">
        <v>5</v>
      </c>
      <c r="AI113" s="298"/>
      <c r="AJ113" s="298"/>
      <c r="AK113" s="298" t="s">
        <v>25</v>
      </c>
      <c r="AL113" s="298"/>
      <c r="AM113" s="298"/>
      <c r="AN113" s="298" t="s">
        <v>53</v>
      </c>
      <c r="AO113" s="298"/>
      <c r="AP113" s="298"/>
      <c r="AQ113" s="298" t="s">
        <v>106</v>
      </c>
      <c r="AR113" s="298"/>
      <c r="AS113" s="298"/>
      <c r="AT113" s="117"/>
    </row>
    <row r="114" spans="23:46" x14ac:dyDescent="0.25">
      <c r="W114" s="117"/>
      <c r="X114" s="297" t="s">
        <v>107</v>
      </c>
      <c r="Y114" s="187"/>
      <c r="Z114" s="182"/>
      <c r="AA114" s="183"/>
      <c r="AB114" s="187">
        <v>2</v>
      </c>
      <c r="AC114" s="195" t="s">
        <v>105</v>
      </c>
      <c r="AD114" s="191">
        <v>1</v>
      </c>
      <c r="AE114" s="187">
        <v>2</v>
      </c>
      <c r="AF114" s="195" t="s">
        <v>105</v>
      </c>
      <c r="AG114" s="191">
        <v>1</v>
      </c>
      <c r="AH114" s="187">
        <v>1</v>
      </c>
      <c r="AI114" s="195" t="s">
        <v>105</v>
      </c>
      <c r="AJ114" s="191">
        <v>2</v>
      </c>
      <c r="AK114" s="187">
        <v>3</v>
      </c>
      <c r="AL114" s="195" t="s">
        <v>105</v>
      </c>
      <c r="AM114" s="191">
        <v>0</v>
      </c>
      <c r="AN114" s="187">
        <v>2</v>
      </c>
      <c r="AO114" s="195" t="s">
        <v>105</v>
      </c>
      <c r="AP114" s="191">
        <v>1</v>
      </c>
      <c r="AQ114" s="187">
        <f>SUM(Y114,AB114,AE114,AH114,AK114,AN114)</f>
        <v>10</v>
      </c>
      <c r="AR114" s="195" t="s">
        <v>105</v>
      </c>
      <c r="AS114" s="191">
        <f>SUM(AA114,AD114,AG114,AJ114,AM114,AP114)</f>
        <v>5</v>
      </c>
      <c r="AT114" s="117" t="s">
        <v>173</v>
      </c>
    </row>
    <row r="115" spans="23:46" x14ac:dyDescent="0.25">
      <c r="W115" s="117"/>
      <c r="X115" s="297"/>
      <c r="Y115" s="188"/>
      <c r="Z115" s="178"/>
      <c r="AA115" s="184"/>
      <c r="AB115" s="188">
        <v>1</v>
      </c>
      <c r="AC115" s="194" t="s">
        <v>105</v>
      </c>
      <c r="AD115" s="192">
        <v>2</v>
      </c>
      <c r="AE115" s="188">
        <v>3</v>
      </c>
      <c r="AF115" s="194" t="s">
        <v>105</v>
      </c>
      <c r="AG115" s="192">
        <v>0</v>
      </c>
      <c r="AH115" s="188">
        <v>3</v>
      </c>
      <c r="AI115" s="194" t="s">
        <v>105</v>
      </c>
      <c r="AJ115" s="192">
        <v>0</v>
      </c>
      <c r="AK115" s="188">
        <v>2</v>
      </c>
      <c r="AL115" s="194" t="s">
        <v>105</v>
      </c>
      <c r="AM115" s="192">
        <v>1</v>
      </c>
      <c r="AN115" s="188">
        <v>3</v>
      </c>
      <c r="AO115" s="194" t="s">
        <v>105</v>
      </c>
      <c r="AP115" s="192">
        <v>0</v>
      </c>
      <c r="AQ115" s="188">
        <f t="shared" ref="AQ115:AQ131" si="55">SUM(Y115,AB115,AE115,AH115,AK115,AN115)</f>
        <v>12</v>
      </c>
      <c r="AR115" s="194" t="s">
        <v>105</v>
      </c>
      <c r="AS115" s="192">
        <f t="shared" ref="AS115:AS131" si="56">SUM(AA115,AD115,AG115,AJ115,AM115,AP115)</f>
        <v>3</v>
      </c>
      <c r="AT115" s="117" t="s">
        <v>174</v>
      </c>
    </row>
    <row r="116" spans="23:46" x14ac:dyDescent="0.25">
      <c r="W116" s="117"/>
      <c r="X116" s="297"/>
      <c r="Y116" s="189"/>
      <c r="Z116" s="185"/>
      <c r="AA116" s="186"/>
      <c r="AB116" s="189">
        <v>2</v>
      </c>
      <c r="AC116" s="196" t="s">
        <v>105</v>
      </c>
      <c r="AD116" s="193">
        <v>1</v>
      </c>
      <c r="AE116" s="189">
        <v>3</v>
      </c>
      <c r="AF116" s="196" t="s">
        <v>105</v>
      </c>
      <c r="AG116" s="193">
        <v>0</v>
      </c>
      <c r="AH116" s="189">
        <v>3</v>
      </c>
      <c r="AI116" s="196" t="s">
        <v>105</v>
      </c>
      <c r="AJ116" s="193">
        <v>0</v>
      </c>
      <c r="AK116" s="189">
        <v>3</v>
      </c>
      <c r="AL116" s="196" t="s">
        <v>105</v>
      </c>
      <c r="AM116" s="193">
        <v>0</v>
      </c>
      <c r="AN116" s="189">
        <v>3</v>
      </c>
      <c r="AO116" s="196" t="s">
        <v>105</v>
      </c>
      <c r="AP116" s="193">
        <v>0</v>
      </c>
      <c r="AQ116" s="189">
        <f t="shared" si="55"/>
        <v>14</v>
      </c>
      <c r="AR116" s="196" t="s">
        <v>105</v>
      </c>
      <c r="AS116" s="193">
        <f t="shared" si="56"/>
        <v>1</v>
      </c>
      <c r="AT116" s="117" t="s">
        <v>175</v>
      </c>
    </row>
    <row r="117" spans="23:46" x14ac:dyDescent="0.25">
      <c r="W117" s="117"/>
      <c r="X117" s="297" t="s">
        <v>108</v>
      </c>
      <c r="Y117" s="187">
        <v>1</v>
      </c>
      <c r="Z117" s="182" t="s">
        <v>105</v>
      </c>
      <c r="AA117" s="191">
        <v>2</v>
      </c>
      <c r="AB117" s="187"/>
      <c r="AC117" s="195"/>
      <c r="AD117" s="191"/>
      <c r="AE117" s="187">
        <v>3</v>
      </c>
      <c r="AF117" s="195" t="s">
        <v>105</v>
      </c>
      <c r="AG117" s="191">
        <v>0</v>
      </c>
      <c r="AH117" s="187">
        <v>3</v>
      </c>
      <c r="AI117" s="195" t="s">
        <v>105</v>
      </c>
      <c r="AJ117" s="191">
        <v>0</v>
      </c>
      <c r="AK117" s="187">
        <v>3</v>
      </c>
      <c r="AL117" s="195" t="s">
        <v>105</v>
      </c>
      <c r="AM117" s="191">
        <v>0</v>
      </c>
      <c r="AN117" s="187">
        <v>2</v>
      </c>
      <c r="AO117" s="195" t="s">
        <v>105</v>
      </c>
      <c r="AP117" s="191">
        <v>1</v>
      </c>
      <c r="AQ117" s="187">
        <f t="shared" si="55"/>
        <v>12</v>
      </c>
      <c r="AR117" s="195" t="s">
        <v>105</v>
      </c>
      <c r="AS117" s="191">
        <f t="shared" si="56"/>
        <v>3</v>
      </c>
      <c r="AT117" s="117" t="s">
        <v>173</v>
      </c>
    </row>
    <row r="118" spans="23:46" x14ac:dyDescent="0.25">
      <c r="W118" s="117"/>
      <c r="X118" s="297"/>
      <c r="Y118" s="188">
        <v>2</v>
      </c>
      <c r="Z118" s="178" t="s">
        <v>105</v>
      </c>
      <c r="AA118" s="192">
        <v>1</v>
      </c>
      <c r="AB118" s="188"/>
      <c r="AC118" s="194"/>
      <c r="AD118" s="192"/>
      <c r="AE118" s="188">
        <v>1</v>
      </c>
      <c r="AF118" s="194" t="s">
        <v>105</v>
      </c>
      <c r="AG118" s="192">
        <v>2</v>
      </c>
      <c r="AH118" s="188">
        <v>3</v>
      </c>
      <c r="AI118" s="194" t="s">
        <v>105</v>
      </c>
      <c r="AJ118" s="192">
        <v>0</v>
      </c>
      <c r="AK118" s="188">
        <v>3</v>
      </c>
      <c r="AL118" s="194" t="s">
        <v>105</v>
      </c>
      <c r="AM118" s="192">
        <v>0</v>
      </c>
      <c r="AN118" s="188">
        <v>2</v>
      </c>
      <c r="AO118" s="194" t="s">
        <v>105</v>
      </c>
      <c r="AP118" s="192">
        <v>1</v>
      </c>
      <c r="AQ118" s="188">
        <f t="shared" si="55"/>
        <v>11</v>
      </c>
      <c r="AR118" s="194" t="s">
        <v>105</v>
      </c>
      <c r="AS118" s="192">
        <f t="shared" si="56"/>
        <v>4</v>
      </c>
      <c r="AT118" s="117" t="s">
        <v>174</v>
      </c>
    </row>
    <row r="119" spans="23:46" x14ac:dyDescent="0.25">
      <c r="W119" s="117"/>
      <c r="X119" s="297"/>
      <c r="Y119" s="189">
        <v>1</v>
      </c>
      <c r="Z119" s="185" t="s">
        <v>105</v>
      </c>
      <c r="AA119" s="193">
        <v>2</v>
      </c>
      <c r="AB119" s="189"/>
      <c r="AC119" s="196"/>
      <c r="AD119" s="193"/>
      <c r="AE119" s="189">
        <v>3</v>
      </c>
      <c r="AF119" s="196" t="s">
        <v>105</v>
      </c>
      <c r="AG119" s="193">
        <v>0</v>
      </c>
      <c r="AH119" s="189">
        <v>3</v>
      </c>
      <c r="AI119" s="196" t="s">
        <v>105</v>
      </c>
      <c r="AJ119" s="193">
        <v>0</v>
      </c>
      <c r="AK119" s="189">
        <v>3</v>
      </c>
      <c r="AL119" s="196" t="s">
        <v>105</v>
      </c>
      <c r="AM119" s="193">
        <v>0</v>
      </c>
      <c r="AN119" s="189">
        <v>3</v>
      </c>
      <c r="AO119" s="196" t="s">
        <v>105</v>
      </c>
      <c r="AP119" s="193">
        <v>0</v>
      </c>
      <c r="AQ119" s="189">
        <f t="shared" si="55"/>
        <v>13</v>
      </c>
      <c r="AR119" s="196" t="s">
        <v>105</v>
      </c>
      <c r="AS119" s="193">
        <f t="shared" si="56"/>
        <v>2</v>
      </c>
      <c r="AT119" s="117" t="s">
        <v>175</v>
      </c>
    </row>
    <row r="120" spans="23:46" x14ac:dyDescent="0.25">
      <c r="W120" s="117"/>
      <c r="X120" s="297" t="s">
        <v>132</v>
      </c>
      <c r="Y120" s="187">
        <v>1</v>
      </c>
      <c r="Z120" s="182" t="s">
        <v>105</v>
      </c>
      <c r="AA120" s="191">
        <v>2</v>
      </c>
      <c r="AB120" s="187">
        <v>0</v>
      </c>
      <c r="AC120" s="195" t="s">
        <v>105</v>
      </c>
      <c r="AD120" s="191">
        <v>3</v>
      </c>
      <c r="AE120" s="187"/>
      <c r="AF120" s="195"/>
      <c r="AG120" s="191"/>
      <c r="AH120" s="187">
        <v>2</v>
      </c>
      <c r="AI120" s="195" t="s">
        <v>105</v>
      </c>
      <c r="AJ120" s="191">
        <v>1</v>
      </c>
      <c r="AK120" s="187">
        <v>2</v>
      </c>
      <c r="AL120" s="195" t="s">
        <v>105</v>
      </c>
      <c r="AM120" s="191">
        <v>1</v>
      </c>
      <c r="AN120" s="187">
        <v>3</v>
      </c>
      <c r="AO120" s="195" t="s">
        <v>105</v>
      </c>
      <c r="AP120" s="191">
        <v>0</v>
      </c>
      <c r="AQ120" s="187">
        <f t="shared" si="55"/>
        <v>8</v>
      </c>
      <c r="AR120" s="195" t="s">
        <v>105</v>
      </c>
      <c r="AS120" s="191">
        <f t="shared" si="56"/>
        <v>7</v>
      </c>
      <c r="AT120" s="117" t="s">
        <v>173</v>
      </c>
    </row>
    <row r="121" spans="23:46" x14ac:dyDescent="0.25">
      <c r="W121" s="117"/>
      <c r="X121" s="297"/>
      <c r="Y121" s="188">
        <v>0</v>
      </c>
      <c r="Z121" s="178" t="s">
        <v>105</v>
      </c>
      <c r="AA121" s="192">
        <v>3</v>
      </c>
      <c r="AB121" s="188">
        <v>2</v>
      </c>
      <c r="AC121" s="194" t="s">
        <v>105</v>
      </c>
      <c r="AD121" s="192">
        <v>1</v>
      </c>
      <c r="AE121" s="188"/>
      <c r="AF121" s="194"/>
      <c r="AG121" s="192"/>
      <c r="AH121" s="188">
        <v>1</v>
      </c>
      <c r="AI121" s="194" t="s">
        <v>105</v>
      </c>
      <c r="AJ121" s="192">
        <v>2</v>
      </c>
      <c r="AK121" s="188">
        <v>2</v>
      </c>
      <c r="AL121" s="194" t="s">
        <v>105</v>
      </c>
      <c r="AM121" s="192">
        <v>1</v>
      </c>
      <c r="AN121" s="188">
        <v>2</v>
      </c>
      <c r="AO121" s="194" t="s">
        <v>105</v>
      </c>
      <c r="AP121" s="192">
        <v>1</v>
      </c>
      <c r="AQ121" s="188">
        <f t="shared" si="55"/>
        <v>7</v>
      </c>
      <c r="AR121" s="194" t="s">
        <v>105</v>
      </c>
      <c r="AS121" s="192">
        <f t="shared" si="56"/>
        <v>8</v>
      </c>
      <c r="AT121" s="117" t="s">
        <v>174</v>
      </c>
    </row>
    <row r="122" spans="23:46" x14ac:dyDescent="0.25">
      <c r="W122" s="117"/>
      <c r="X122" s="297"/>
      <c r="Y122" s="189">
        <v>0</v>
      </c>
      <c r="Z122" s="185" t="s">
        <v>105</v>
      </c>
      <c r="AA122" s="193">
        <v>3</v>
      </c>
      <c r="AB122" s="189">
        <v>0</v>
      </c>
      <c r="AC122" s="196" t="s">
        <v>105</v>
      </c>
      <c r="AD122" s="193">
        <v>3</v>
      </c>
      <c r="AE122" s="189"/>
      <c r="AF122" s="196"/>
      <c r="AG122" s="193"/>
      <c r="AH122" s="189">
        <v>2</v>
      </c>
      <c r="AI122" s="196" t="s">
        <v>105</v>
      </c>
      <c r="AJ122" s="193">
        <v>1</v>
      </c>
      <c r="AK122" s="189">
        <v>2</v>
      </c>
      <c r="AL122" s="196" t="s">
        <v>105</v>
      </c>
      <c r="AM122" s="193">
        <v>1</v>
      </c>
      <c r="AN122" s="189">
        <v>1</v>
      </c>
      <c r="AO122" s="196" t="s">
        <v>105</v>
      </c>
      <c r="AP122" s="193">
        <v>2</v>
      </c>
      <c r="AQ122" s="189">
        <f t="shared" si="55"/>
        <v>5</v>
      </c>
      <c r="AR122" s="196" t="s">
        <v>105</v>
      </c>
      <c r="AS122" s="193">
        <f t="shared" si="56"/>
        <v>10</v>
      </c>
      <c r="AT122" s="117" t="s">
        <v>175</v>
      </c>
    </row>
    <row r="123" spans="23:46" x14ac:dyDescent="0.25">
      <c r="W123" s="117"/>
      <c r="X123" s="297" t="s">
        <v>109</v>
      </c>
      <c r="Y123" s="187">
        <v>2</v>
      </c>
      <c r="Z123" s="182" t="s">
        <v>105</v>
      </c>
      <c r="AA123" s="191">
        <v>1</v>
      </c>
      <c r="AB123" s="187">
        <v>0</v>
      </c>
      <c r="AC123" s="195" t="s">
        <v>105</v>
      </c>
      <c r="AD123" s="191">
        <v>3</v>
      </c>
      <c r="AE123" s="187">
        <v>1</v>
      </c>
      <c r="AF123" s="195" t="s">
        <v>105</v>
      </c>
      <c r="AG123" s="191">
        <v>2</v>
      </c>
      <c r="AH123" s="187"/>
      <c r="AI123" s="195"/>
      <c r="AJ123" s="191"/>
      <c r="AK123" s="187">
        <v>2</v>
      </c>
      <c r="AL123" s="195" t="s">
        <v>105</v>
      </c>
      <c r="AM123" s="191">
        <v>1</v>
      </c>
      <c r="AN123" s="187">
        <v>1</v>
      </c>
      <c r="AO123" s="195" t="s">
        <v>105</v>
      </c>
      <c r="AP123" s="191">
        <v>2</v>
      </c>
      <c r="AQ123" s="187">
        <f t="shared" si="55"/>
        <v>6</v>
      </c>
      <c r="AR123" s="195" t="s">
        <v>105</v>
      </c>
      <c r="AS123" s="191">
        <f t="shared" si="56"/>
        <v>9</v>
      </c>
      <c r="AT123" s="117" t="s">
        <v>173</v>
      </c>
    </row>
    <row r="124" spans="23:46" x14ac:dyDescent="0.25">
      <c r="W124" s="117"/>
      <c r="X124" s="297"/>
      <c r="Y124" s="188">
        <v>0</v>
      </c>
      <c r="Z124" s="178" t="s">
        <v>105</v>
      </c>
      <c r="AA124" s="192">
        <v>3</v>
      </c>
      <c r="AB124" s="188">
        <v>0</v>
      </c>
      <c r="AC124" s="194" t="s">
        <v>105</v>
      </c>
      <c r="AD124" s="192">
        <v>3</v>
      </c>
      <c r="AE124" s="188">
        <v>2</v>
      </c>
      <c r="AF124" s="194" t="s">
        <v>105</v>
      </c>
      <c r="AG124" s="192">
        <v>1</v>
      </c>
      <c r="AH124" s="188"/>
      <c r="AI124" s="194"/>
      <c r="AJ124" s="192"/>
      <c r="AK124" s="188">
        <v>2</v>
      </c>
      <c r="AL124" s="194" t="s">
        <v>105</v>
      </c>
      <c r="AM124" s="192">
        <v>1</v>
      </c>
      <c r="AN124" s="188">
        <v>1</v>
      </c>
      <c r="AO124" s="194" t="s">
        <v>105</v>
      </c>
      <c r="AP124" s="192">
        <v>2</v>
      </c>
      <c r="AQ124" s="188">
        <f t="shared" si="55"/>
        <v>5</v>
      </c>
      <c r="AR124" s="194" t="s">
        <v>105</v>
      </c>
      <c r="AS124" s="192">
        <f t="shared" si="56"/>
        <v>10</v>
      </c>
      <c r="AT124" s="117" t="s">
        <v>174</v>
      </c>
    </row>
    <row r="125" spans="23:46" x14ac:dyDescent="0.25">
      <c r="W125" s="117"/>
      <c r="X125" s="297"/>
      <c r="Y125" s="189">
        <v>0</v>
      </c>
      <c r="Z125" s="185" t="s">
        <v>105</v>
      </c>
      <c r="AA125" s="193">
        <v>3</v>
      </c>
      <c r="AB125" s="189">
        <v>0</v>
      </c>
      <c r="AC125" s="196" t="s">
        <v>105</v>
      </c>
      <c r="AD125" s="193">
        <v>3</v>
      </c>
      <c r="AE125" s="189">
        <v>1</v>
      </c>
      <c r="AF125" s="196" t="s">
        <v>105</v>
      </c>
      <c r="AG125" s="193">
        <v>2</v>
      </c>
      <c r="AH125" s="189"/>
      <c r="AI125" s="196"/>
      <c r="AJ125" s="193"/>
      <c r="AK125" s="189">
        <v>1</v>
      </c>
      <c r="AL125" s="196" t="s">
        <v>105</v>
      </c>
      <c r="AM125" s="193">
        <v>2</v>
      </c>
      <c r="AN125" s="189">
        <v>3</v>
      </c>
      <c r="AO125" s="196" t="s">
        <v>105</v>
      </c>
      <c r="AP125" s="193">
        <v>0</v>
      </c>
      <c r="AQ125" s="189">
        <f t="shared" si="55"/>
        <v>5</v>
      </c>
      <c r="AR125" s="196" t="s">
        <v>105</v>
      </c>
      <c r="AS125" s="193">
        <f t="shared" si="56"/>
        <v>10</v>
      </c>
      <c r="AT125" s="117" t="s">
        <v>175</v>
      </c>
    </row>
    <row r="126" spans="23:46" x14ac:dyDescent="0.25">
      <c r="W126" s="117"/>
      <c r="X126" s="297" t="s">
        <v>133</v>
      </c>
      <c r="Y126" s="187">
        <v>0</v>
      </c>
      <c r="Z126" s="182" t="s">
        <v>105</v>
      </c>
      <c r="AA126" s="191">
        <v>3</v>
      </c>
      <c r="AB126" s="187">
        <v>0</v>
      </c>
      <c r="AC126" s="195" t="s">
        <v>105</v>
      </c>
      <c r="AD126" s="191">
        <v>3</v>
      </c>
      <c r="AE126" s="187">
        <v>1</v>
      </c>
      <c r="AF126" s="195" t="s">
        <v>105</v>
      </c>
      <c r="AG126" s="191">
        <v>2</v>
      </c>
      <c r="AH126" s="187">
        <v>1</v>
      </c>
      <c r="AI126" s="195" t="s">
        <v>105</v>
      </c>
      <c r="AJ126" s="191">
        <v>2</v>
      </c>
      <c r="AK126" s="187"/>
      <c r="AL126" s="195"/>
      <c r="AM126" s="191"/>
      <c r="AN126" s="187">
        <v>3</v>
      </c>
      <c r="AO126" s="195" t="s">
        <v>105</v>
      </c>
      <c r="AP126" s="191">
        <v>0</v>
      </c>
      <c r="AQ126" s="187">
        <f t="shared" si="55"/>
        <v>5</v>
      </c>
      <c r="AR126" s="195" t="s">
        <v>105</v>
      </c>
      <c r="AS126" s="191">
        <f t="shared" si="56"/>
        <v>10</v>
      </c>
      <c r="AT126" s="117" t="s">
        <v>173</v>
      </c>
    </row>
    <row r="127" spans="23:46" x14ac:dyDescent="0.25">
      <c r="W127" s="117"/>
      <c r="X127" s="297"/>
      <c r="Y127" s="188">
        <v>1</v>
      </c>
      <c r="Z127" s="178" t="s">
        <v>105</v>
      </c>
      <c r="AA127" s="192">
        <v>2</v>
      </c>
      <c r="AB127" s="188">
        <v>0</v>
      </c>
      <c r="AC127" s="194" t="s">
        <v>105</v>
      </c>
      <c r="AD127" s="192">
        <v>3</v>
      </c>
      <c r="AE127" s="188">
        <v>1</v>
      </c>
      <c r="AF127" s="194" t="s">
        <v>105</v>
      </c>
      <c r="AG127" s="192">
        <v>2</v>
      </c>
      <c r="AH127" s="188">
        <v>1</v>
      </c>
      <c r="AI127" s="194" t="s">
        <v>105</v>
      </c>
      <c r="AJ127" s="192">
        <v>2</v>
      </c>
      <c r="AK127" s="188"/>
      <c r="AL127" s="194"/>
      <c r="AM127" s="192"/>
      <c r="AN127" s="188">
        <v>2</v>
      </c>
      <c r="AO127" s="194" t="s">
        <v>105</v>
      </c>
      <c r="AP127" s="192">
        <v>1</v>
      </c>
      <c r="AQ127" s="188">
        <f t="shared" si="55"/>
        <v>5</v>
      </c>
      <c r="AR127" s="194" t="s">
        <v>105</v>
      </c>
      <c r="AS127" s="192">
        <f t="shared" si="56"/>
        <v>10</v>
      </c>
      <c r="AT127" s="117" t="s">
        <v>174</v>
      </c>
    </row>
    <row r="128" spans="23:46" x14ac:dyDescent="0.25">
      <c r="W128" s="117"/>
      <c r="X128" s="297"/>
      <c r="Y128" s="189">
        <v>0</v>
      </c>
      <c r="Z128" s="185" t="s">
        <v>105</v>
      </c>
      <c r="AA128" s="193">
        <v>3</v>
      </c>
      <c r="AB128" s="189">
        <v>0</v>
      </c>
      <c r="AC128" s="196" t="s">
        <v>105</v>
      </c>
      <c r="AD128" s="193">
        <v>3</v>
      </c>
      <c r="AE128" s="189">
        <v>1</v>
      </c>
      <c r="AF128" s="196" t="s">
        <v>105</v>
      </c>
      <c r="AG128" s="193">
        <v>2</v>
      </c>
      <c r="AH128" s="189">
        <v>2</v>
      </c>
      <c r="AI128" s="196" t="s">
        <v>105</v>
      </c>
      <c r="AJ128" s="193">
        <v>1</v>
      </c>
      <c r="AK128" s="189"/>
      <c r="AL128" s="196"/>
      <c r="AM128" s="193"/>
      <c r="AN128" s="189">
        <v>1</v>
      </c>
      <c r="AO128" s="196" t="s">
        <v>105</v>
      </c>
      <c r="AP128" s="193">
        <v>2</v>
      </c>
      <c r="AQ128" s="189">
        <f t="shared" si="55"/>
        <v>4</v>
      </c>
      <c r="AR128" s="196" t="s">
        <v>105</v>
      </c>
      <c r="AS128" s="193">
        <f t="shared" si="56"/>
        <v>11</v>
      </c>
      <c r="AT128" s="117" t="s">
        <v>175</v>
      </c>
    </row>
    <row r="129" spans="5:46" x14ac:dyDescent="0.25">
      <c r="W129" s="117"/>
      <c r="X129" s="297" t="s">
        <v>110</v>
      </c>
      <c r="Y129" s="187">
        <v>1</v>
      </c>
      <c r="Z129" s="182" t="s">
        <v>105</v>
      </c>
      <c r="AA129" s="191">
        <v>2</v>
      </c>
      <c r="AB129" s="187">
        <v>1</v>
      </c>
      <c r="AC129" s="195" t="s">
        <v>105</v>
      </c>
      <c r="AD129" s="191">
        <v>2</v>
      </c>
      <c r="AE129" s="187">
        <v>0</v>
      </c>
      <c r="AF129" s="195" t="s">
        <v>105</v>
      </c>
      <c r="AG129" s="191">
        <v>3</v>
      </c>
      <c r="AH129" s="187">
        <v>2</v>
      </c>
      <c r="AI129" s="195" t="s">
        <v>105</v>
      </c>
      <c r="AJ129" s="191">
        <v>1</v>
      </c>
      <c r="AK129" s="187">
        <v>0</v>
      </c>
      <c r="AL129" s="195" t="s">
        <v>105</v>
      </c>
      <c r="AM129" s="191">
        <v>3</v>
      </c>
      <c r="AN129" s="187"/>
      <c r="AO129" s="195"/>
      <c r="AP129" s="191"/>
      <c r="AQ129" s="187">
        <f t="shared" si="55"/>
        <v>4</v>
      </c>
      <c r="AR129" s="195" t="s">
        <v>105</v>
      </c>
      <c r="AS129" s="191">
        <f t="shared" si="56"/>
        <v>11</v>
      </c>
      <c r="AT129" s="117" t="s">
        <v>173</v>
      </c>
    </row>
    <row r="130" spans="5:46" x14ac:dyDescent="0.25">
      <c r="W130" s="117"/>
      <c r="X130" s="297"/>
      <c r="Y130" s="188">
        <v>0</v>
      </c>
      <c r="Z130" s="178" t="s">
        <v>105</v>
      </c>
      <c r="AA130" s="192">
        <v>3</v>
      </c>
      <c r="AB130" s="188">
        <v>1</v>
      </c>
      <c r="AC130" s="194" t="s">
        <v>105</v>
      </c>
      <c r="AD130" s="192">
        <v>2</v>
      </c>
      <c r="AE130" s="188">
        <v>1</v>
      </c>
      <c r="AF130" s="194" t="s">
        <v>105</v>
      </c>
      <c r="AG130" s="192">
        <v>2</v>
      </c>
      <c r="AH130" s="188">
        <v>2</v>
      </c>
      <c r="AI130" s="194" t="s">
        <v>105</v>
      </c>
      <c r="AJ130" s="192">
        <v>1</v>
      </c>
      <c r="AK130" s="188">
        <v>1</v>
      </c>
      <c r="AL130" s="194" t="s">
        <v>105</v>
      </c>
      <c r="AM130" s="192">
        <v>2</v>
      </c>
      <c r="AN130" s="188"/>
      <c r="AO130" s="194"/>
      <c r="AP130" s="192"/>
      <c r="AQ130" s="188">
        <f t="shared" si="55"/>
        <v>5</v>
      </c>
      <c r="AR130" s="194" t="s">
        <v>105</v>
      </c>
      <c r="AS130" s="192">
        <f t="shared" si="56"/>
        <v>10</v>
      </c>
      <c r="AT130" s="117" t="s">
        <v>174</v>
      </c>
    </row>
    <row r="131" spans="5:46" x14ac:dyDescent="0.25">
      <c r="W131" s="117"/>
      <c r="X131" s="297"/>
      <c r="Y131" s="189">
        <v>0</v>
      </c>
      <c r="Z131" s="185" t="s">
        <v>105</v>
      </c>
      <c r="AA131" s="193">
        <v>3</v>
      </c>
      <c r="AB131" s="189">
        <v>0</v>
      </c>
      <c r="AC131" s="196" t="s">
        <v>105</v>
      </c>
      <c r="AD131" s="193">
        <v>3</v>
      </c>
      <c r="AE131" s="189">
        <v>2</v>
      </c>
      <c r="AF131" s="196" t="s">
        <v>105</v>
      </c>
      <c r="AG131" s="193">
        <v>1</v>
      </c>
      <c r="AH131" s="189">
        <v>0</v>
      </c>
      <c r="AI131" s="196" t="s">
        <v>105</v>
      </c>
      <c r="AJ131" s="193">
        <v>3</v>
      </c>
      <c r="AK131" s="189">
        <v>2</v>
      </c>
      <c r="AL131" s="196" t="s">
        <v>105</v>
      </c>
      <c r="AM131" s="193">
        <v>1</v>
      </c>
      <c r="AN131" s="189"/>
      <c r="AO131" s="196"/>
      <c r="AP131" s="193"/>
      <c r="AQ131" s="189">
        <f t="shared" si="55"/>
        <v>4</v>
      </c>
      <c r="AR131" s="196" t="s">
        <v>105</v>
      </c>
      <c r="AS131" s="193">
        <f t="shared" si="56"/>
        <v>11</v>
      </c>
      <c r="AT131" s="117" t="s">
        <v>175</v>
      </c>
    </row>
    <row r="132" spans="5:46" hidden="1" x14ac:dyDescent="0.25">
      <c r="W132" s="117"/>
      <c r="X132" s="117"/>
      <c r="Y132" s="190"/>
      <c r="Z132" s="178"/>
      <c r="AA132" s="194"/>
      <c r="AB132" s="190"/>
      <c r="AC132" s="194"/>
      <c r="AD132" s="194"/>
      <c r="AE132" s="190"/>
      <c r="AF132" s="194"/>
      <c r="AG132" s="194"/>
      <c r="AH132" s="190"/>
      <c r="AI132" s="194"/>
      <c r="AJ132" s="194"/>
      <c r="AK132" s="190"/>
      <c r="AL132" s="194"/>
      <c r="AM132" s="194"/>
      <c r="AN132" s="190"/>
      <c r="AO132" s="194"/>
      <c r="AP132" s="194"/>
      <c r="AQ132" s="190"/>
      <c r="AR132" s="194"/>
      <c r="AS132" s="194"/>
      <c r="AT132" s="117"/>
    </row>
    <row r="133" spans="5:46" hidden="1" x14ac:dyDescent="0.25">
      <c r="W133" s="117"/>
      <c r="X133" s="117" t="s">
        <v>173</v>
      </c>
      <c r="Y133" s="190">
        <f>Y117+Y120+Y123+Y126+Y129</f>
        <v>5</v>
      </c>
      <c r="Z133" s="178" t="s">
        <v>105</v>
      </c>
      <c r="AA133" s="194">
        <f t="shared" ref="AA133:AB135" si="57">AA114+AA117+AA120+AA123+AA126+AA129</f>
        <v>10</v>
      </c>
      <c r="AB133" s="190">
        <f t="shared" si="57"/>
        <v>3</v>
      </c>
      <c r="AC133" s="194" t="s">
        <v>105</v>
      </c>
      <c r="AD133" s="194">
        <f t="shared" ref="AD133:AE135" si="58">AD114+AD117+AD120+AD123+AD126+AD129</f>
        <v>12</v>
      </c>
      <c r="AE133" s="190">
        <f t="shared" si="58"/>
        <v>7</v>
      </c>
      <c r="AF133" s="194" t="s">
        <v>105</v>
      </c>
      <c r="AG133" s="194">
        <f t="shared" ref="AG133:AH135" si="59">AG114+AG117+AG120+AG123+AG126+AG129</f>
        <v>8</v>
      </c>
      <c r="AH133" s="190">
        <f t="shared" si="59"/>
        <v>9</v>
      </c>
      <c r="AI133" s="194" t="s">
        <v>105</v>
      </c>
      <c r="AJ133" s="194">
        <f t="shared" ref="AJ133:AK135" si="60">AJ114+AJ117+AJ120+AJ123+AJ126+AJ129</f>
        <v>6</v>
      </c>
      <c r="AK133" s="190">
        <f t="shared" si="60"/>
        <v>10</v>
      </c>
      <c r="AL133" s="194" t="s">
        <v>105</v>
      </c>
      <c r="AM133" s="194">
        <f t="shared" ref="AM133:AN135" si="61">AM114+AM117+AM120+AM123+AM126+AM129</f>
        <v>5</v>
      </c>
      <c r="AN133" s="190">
        <f t="shared" si="61"/>
        <v>11</v>
      </c>
      <c r="AO133" s="194" t="s">
        <v>105</v>
      </c>
      <c r="AP133" s="194">
        <f t="shared" ref="AP133:AQ135" si="62">AP114+AP117+AP120+AP123+AP126+AP129</f>
        <v>4</v>
      </c>
      <c r="AQ133" s="190">
        <f t="shared" si="62"/>
        <v>45</v>
      </c>
      <c r="AR133" s="194" t="s">
        <v>105</v>
      </c>
      <c r="AS133" s="194">
        <f>AS114+AS117+AS120+AS123+AS126+AS129</f>
        <v>45</v>
      </c>
      <c r="AT133" s="117" t="s">
        <v>173</v>
      </c>
    </row>
    <row r="134" spans="5:46" hidden="1" x14ac:dyDescent="0.25">
      <c r="W134" s="117"/>
      <c r="X134" s="117" t="s">
        <v>174</v>
      </c>
      <c r="Y134" s="190">
        <f>Y118+Y121+Y124+Y127+Y130</f>
        <v>3</v>
      </c>
      <c r="Z134" s="178" t="s">
        <v>105</v>
      </c>
      <c r="AA134" s="194">
        <f t="shared" si="57"/>
        <v>12</v>
      </c>
      <c r="AB134" s="190">
        <f t="shared" si="57"/>
        <v>4</v>
      </c>
      <c r="AC134" s="194" t="s">
        <v>105</v>
      </c>
      <c r="AD134" s="194">
        <f t="shared" si="58"/>
        <v>11</v>
      </c>
      <c r="AE134" s="190">
        <f t="shared" si="58"/>
        <v>8</v>
      </c>
      <c r="AF134" s="194" t="s">
        <v>105</v>
      </c>
      <c r="AG134" s="194">
        <f t="shared" si="59"/>
        <v>7</v>
      </c>
      <c r="AH134" s="190">
        <f t="shared" si="59"/>
        <v>10</v>
      </c>
      <c r="AI134" s="194" t="s">
        <v>105</v>
      </c>
      <c r="AJ134" s="194">
        <f t="shared" si="60"/>
        <v>5</v>
      </c>
      <c r="AK134" s="190">
        <f t="shared" si="60"/>
        <v>10</v>
      </c>
      <c r="AL134" s="194" t="s">
        <v>105</v>
      </c>
      <c r="AM134" s="194">
        <f t="shared" si="61"/>
        <v>5</v>
      </c>
      <c r="AN134" s="190">
        <f t="shared" si="61"/>
        <v>10</v>
      </c>
      <c r="AO134" s="194" t="s">
        <v>105</v>
      </c>
      <c r="AP134" s="194">
        <f t="shared" si="62"/>
        <v>5</v>
      </c>
      <c r="AQ134" s="190">
        <f t="shared" si="62"/>
        <v>45</v>
      </c>
      <c r="AR134" s="194" t="s">
        <v>105</v>
      </c>
      <c r="AS134" s="194">
        <f>AS115+AS118+AS121+AS124+AS127+AS130</f>
        <v>45</v>
      </c>
      <c r="AT134" s="117" t="s">
        <v>174</v>
      </c>
    </row>
    <row r="135" spans="5:46" hidden="1" x14ac:dyDescent="0.25">
      <c r="W135" s="117"/>
      <c r="X135" s="117" t="s">
        <v>175</v>
      </c>
      <c r="Y135" s="190">
        <f>Y119+Y122+Y125+Y128+Y131</f>
        <v>1</v>
      </c>
      <c r="Z135" s="178" t="s">
        <v>105</v>
      </c>
      <c r="AA135" s="194">
        <f t="shared" si="57"/>
        <v>14</v>
      </c>
      <c r="AB135" s="190">
        <f t="shared" si="57"/>
        <v>2</v>
      </c>
      <c r="AC135" s="194" t="s">
        <v>105</v>
      </c>
      <c r="AD135" s="194">
        <f t="shared" si="58"/>
        <v>13</v>
      </c>
      <c r="AE135" s="190">
        <f t="shared" si="58"/>
        <v>10</v>
      </c>
      <c r="AF135" s="194" t="s">
        <v>105</v>
      </c>
      <c r="AG135" s="194">
        <f t="shared" si="59"/>
        <v>5</v>
      </c>
      <c r="AH135" s="190">
        <f t="shared" si="59"/>
        <v>10</v>
      </c>
      <c r="AI135" s="194" t="s">
        <v>105</v>
      </c>
      <c r="AJ135" s="194">
        <f t="shared" si="60"/>
        <v>5</v>
      </c>
      <c r="AK135" s="190">
        <f t="shared" si="60"/>
        <v>11</v>
      </c>
      <c r="AL135" s="194" t="s">
        <v>105</v>
      </c>
      <c r="AM135" s="194">
        <f t="shared" si="61"/>
        <v>4</v>
      </c>
      <c r="AN135" s="190">
        <f t="shared" si="61"/>
        <v>11</v>
      </c>
      <c r="AO135" s="194" t="s">
        <v>105</v>
      </c>
      <c r="AP135" s="194">
        <f t="shared" si="62"/>
        <v>4</v>
      </c>
      <c r="AQ135" s="190">
        <f t="shared" si="62"/>
        <v>45</v>
      </c>
      <c r="AR135" s="194" t="s">
        <v>105</v>
      </c>
      <c r="AS135" s="194">
        <f>AS116+AS119+AS122+AS125+AS128+AS131</f>
        <v>45</v>
      </c>
      <c r="AT135" s="117" t="s">
        <v>175</v>
      </c>
    </row>
    <row r="136" spans="5:46" ht="3.9" customHeight="1" x14ac:dyDescent="0.25">
      <c r="W136" s="117"/>
      <c r="X136" s="117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17"/>
      <c r="AI136" s="178"/>
      <c r="AJ136" s="117"/>
      <c r="AK136" s="117"/>
      <c r="AL136" s="178"/>
      <c r="AM136" s="117"/>
      <c r="AN136" s="117"/>
      <c r="AO136" s="178"/>
      <c r="AP136" s="117"/>
      <c r="AQ136" s="117"/>
      <c r="AR136" s="178"/>
      <c r="AS136" s="117"/>
      <c r="AT136" s="117"/>
    </row>
    <row r="137" spans="5:46" x14ac:dyDescent="0.25">
      <c r="W137" s="117"/>
      <c r="X137" s="117" t="s">
        <v>56</v>
      </c>
      <c r="Y137" s="190">
        <f>SUM(Y133:Y135,AA133:AA135)</f>
        <v>45</v>
      </c>
      <c r="Z137" s="178"/>
      <c r="AA137" s="194"/>
      <c r="AB137" s="190">
        <f>SUM(AB133:AB135,AD133:AD135)</f>
        <v>45</v>
      </c>
      <c r="AC137" s="194"/>
      <c r="AD137" s="194"/>
      <c r="AE137" s="190">
        <f>SUM(AE133:AE135,AG133:AG135)</f>
        <v>45</v>
      </c>
      <c r="AF137" s="194"/>
      <c r="AG137" s="194"/>
      <c r="AH137" s="190">
        <f>SUM(AH133:AH135,AJ133:AJ135)</f>
        <v>45</v>
      </c>
      <c r="AI137" s="194"/>
      <c r="AJ137" s="194"/>
      <c r="AK137" s="190">
        <f>SUM(AK133:AK135,AM133:AM135)</f>
        <v>45</v>
      </c>
      <c r="AL137" s="194"/>
      <c r="AM137" s="194"/>
      <c r="AN137" s="190">
        <f>SUM(AN133:AN135,AP133:AP135)</f>
        <v>45</v>
      </c>
      <c r="AO137" s="194"/>
      <c r="AP137" s="194"/>
      <c r="AQ137" s="190"/>
      <c r="AR137" s="194"/>
      <c r="AS137" s="194"/>
      <c r="AT137" s="117"/>
    </row>
    <row r="138" spans="5:46" x14ac:dyDescent="0.25">
      <c r="W138" s="117"/>
      <c r="X138" s="117"/>
      <c r="Y138" s="190"/>
      <c r="Z138" s="178"/>
      <c r="AA138" s="194"/>
      <c r="AB138" s="190"/>
      <c r="AC138" s="194"/>
      <c r="AD138" s="194"/>
      <c r="AE138" s="190"/>
      <c r="AF138" s="194"/>
      <c r="AG138" s="194"/>
      <c r="AH138" s="190"/>
      <c r="AI138" s="194"/>
      <c r="AJ138" s="194"/>
      <c r="AK138" s="190"/>
      <c r="AL138" s="194"/>
      <c r="AM138" s="194"/>
      <c r="AN138" s="190"/>
      <c r="AO138" s="194"/>
      <c r="AP138" s="194"/>
      <c r="AQ138" s="190"/>
      <c r="AR138" s="194"/>
      <c r="AS138" s="194"/>
      <c r="AT138" s="117"/>
    </row>
    <row r="139" spans="5:46" ht="19.95" customHeight="1" x14ac:dyDescent="0.25">
      <c r="W139" s="117"/>
      <c r="X139" s="131"/>
      <c r="Y139" s="298" t="s">
        <v>40</v>
      </c>
      <c r="Z139" s="298"/>
      <c r="AA139" s="298"/>
      <c r="AB139" s="298" t="s">
        <v>26</v>
      </c>
      <c r="AC139" s="298"/>
      <c r="AD139" s="298"/>
      <c r="AE139" s="298" t="s">
        <v>111</v>
      </c>
      <c r="AF139" s="298"/>
      <c r="AG139" s="298"/>
      <c r="AH139" s="298" t="s">
        <v>5</v>
      </c>
      <c r="AI139" s="298"/>
      <c r="AJ139" s="298"/>
      <c r="AK139" s="298" t="s">
        <v>25</v>
      </c>
      <c r="AL139" s="298"/>
      <c r="AM139" s="298"/>
      <c r="AN139" s="298" t="s">
        <v>53</v>
      </c>
      <c r="AO139" s="298"/>
      <c r="AP139" s="298"/>
      <c r="AQ139" s="298" t="s">
        <v>106</v>
      </c>
      <c r="AR139" s="298"/>
      <c r="AS139" s="298"/>
      <c r="AT139" s="117"/>
    </row>
    <row r="140" spans="5:46" s="69" customFormat="1" ht="30" customHeight="1" x14ac:dyDescent="0.3">
      <c r="E140" s="130"/>
      <c r="L140" s="130"/>
      <c r="W140" s="135"/>
      <c r="X140" s="131" t="s">
        <v>107</v>
      </c>
      <c r="Y140" s="300"/>
      <c r="Z140" s="301"/>
      <c r="AA140" s="302"/>
      <c r="AB140" s="132">
        <f>SUM(AB114:AB116)</f>
        <v>5</v>
      </c>
      <c r="AC140" s="133" t="s">
        <v>105</v>
      </c>
      <c r="AD140" s="134">
        <f>SUM(AD114:AD116)</f>
        <v>4</v>
      </c>
      <c r="AE140" s="132">
        <f>SUM(AE114:AE116)</f>
        <v>8</v>
      </c>
      <c r="AF140" s="133" t="s">
        <v>105</v>
      </c>
      <c r="AG140" s="134">
        <f>SUM(AG114:AG116)</f>
        <v>1</v>
      </c>
      <c r="AH140" s="132">
        <f>SUM(AH114:AH116)</f>
        <v>7</v>
      </c>
      <c r="AI140" s="133" t="s">
        <v>105</v>
      </c>
      <c r="AJ140" s="134">
        <f>SUM(AJ114:AJ116)</f>
        <v>2</v>
      </c>
      <c r="AK140" s="132">
        <f>SUM(AK114:AK116)</f>
        <v>8</v>
      </c>
      <c r="AL140" s="133" t="s">
        <v>105</v>
      </c>
      <c r="AM140" s="134">
        <f>SUM(AM114:AM116)</f>
        <v>1</v>
      </c>
      <c r="AN140" s="132">
        <f>SUM(AN114:AN116)</f>
        <v>8</v>
      </c>
      <c r="AO140" s="133" t="s">
        <v>105</v>
      </c>
      <c r="AP140" s="134">
        <f>SUM(AP114:AP116)</f>
        <v>1</v>
      </c>
      <c r="AQ140" s="132">
        <f t="shared" ref="AQ140:AQ145" si="63">SUM(Y140,AB140,AE140,AH140,AK140,AN140)</f>
        <v>36</v>
      </c>
      <c r="AR140" s="133" t="s">
        <v>105</v>
      </c>
      <c r="AS140" s="134">
        <f t="shared" ref="AS140:AS145" si="64">SUM(AA140,AD140,AG140,AJ140,AM140,AP140)</f>
        <v>9</v>
      </c>
      <c r="AT140" s="135"/>
    </row>
    <row r="141" spans="5:46" s="69" customFormat="1" ht="30" customHeight="1" x14ac:dyDescent="0.3">
      <c r="E141" s="130"/>
      <c r="L141" s="130"/>
      <c r="W141" s="135"/>
      <c r="X141" s="131" t="s">
        <v>108</v>
      </c>
      <c r="Y141" s="132">
        <f>SUM(Y117:Y119)</f>
        <v>4</v>
      </c>
      <c r="Z141" s="133" t="s">
        <v>105</v>
      </c>
      <c r="AA141" s="134">
        <f>SUM(AA117:AA119)</f>
        <v>5</v>
      </c>
      <c r="AB141" s="303"/>
      <c r="AC141" s="303"/>
      <c r="AD141" s="303"/>
      <c r="AE141" s="132">
        <f>SUM(AE117:AE119)</f>
        <v>7</v>
      </c>
      <c r="AF141" s="133" t="s">
        <v>105</v>
      </c>
      <c r="AG141" s="134">
        <f>SUM(AG117:AG119)</f>
        <v>2</v>
      </c>
      <c r="AH141" s="132">
        <f>SUM(AH117:AH119)</f>
        <v>9</v>
      </c>
      <c r="AI141" s="133" t="s">
        <v>105</v>
      </c>
      <c r="AJ141" s="134">
        <f>SUM(AJ117:AJ119)</f>
        <v>0</v>
      </c>
      <c r="AK141" s="132">
        <f>SUM(AK117:AK119)</f>
        <v>9</v>
      </c>
      <c r="AL141" s="133" t="s">
        <v>105</v>
      </c>
      <c r="AM141" s="134">
        <f>SUM(AM117:AM119)</f>
        <v>0</v>
      </c>
      <c r="AN141" s="132">
        <f>SUM(AN117:AN119)</f>
        <v>7</v>
      </c>
      <c r="AO141" s="133" t="s">
        <v>105</v>
      </c>
      <c r="AP141" s="134">
        <f>SUM(AP117:AP119)</f>
        <v>2</v>
      </c>
      <c r="AQ141" s="132">
        <f t="shared" si="63"/>
        <v>36</v>
      </c>
      <c r="AR141" s="133" t="s">
        <v>105</v>
      </c>
      <c r="AS141" s="134">
        <f t="shared" si="64"/>
        <v>9</v>
      </c>
      <c r="AT141" s="135"/>
    </row>
    <row r="142" spans="5:46" s="69" customFormat="1" ht="30" customHeight="1" x14ac:dyDescent="0.3">
      <c r="E142" s="130"/>
      <c r="L142" s="130"/>
      <c r="W142" s="135"/>
      <c r="X142" s="131" t="s">
        <v>132</v>
      </c>
      <c r="Y142" s="132">
        <f>SUM(Y120:Y122)</f>
        <v>1</v>
      </c>
      <c r="Z142" s="133" t="s">
        <v>105</v>
      </c>
      <c r="AA142" s="134">
        <f>SUM(AA120:AA122)</f>
        <v>8</v>
      </c>
      <c r="AB142" s="132">
        <f>SUM(AB120:AB122)</f>
        <v>2</v>
      </c>
      <c r="AC142" s="133" t="s">
        <v>105</v>
      </c>
      <c r="AD142" s="134">
        <f>SUM(AD120:AD122)</f>
        <v>7</v>
      </c>
      <c r="AE142" s="303"/>
      <c r="AF142" s="303"/>
      <c r="AG142" s="303"/>
      <c r="AH142" s="132">
        <f>SUM(AH120:AH122)</f>
        <v>5</v>
      </c>
      <c r="AI142" s="133" t="s">
        <v>105</v>
      </c>
      <c r="AJ142" s="134">
        <f>SUM(AJ120:AJ122)</f>
        <v>4</v>
      </c>
      <c r="AK142" s="132">
        <f>SUM(AK120:AK122)</f>
        <v>6</v>
      </c>
      <c r="AL142" s="133" t="s">
        <v>105</v>
      </c>
      <c r="AM142" s="134">
        <f>SUM(AM120:AM122)</f>
        <v>3</v>
      </c>
      <c r="AN142" s="132">
        <f>SUM(AN120:AN122)</f>
        <v>6</v>
      </c>
      <c r="AO142" s="133" t="s">
        <v>105</v>
      </c>
      <c r="AP142" s="134">
        <f>SUM(AP120:AP122)</f>
        <v>3</v>
      </c>
      <c r="AQ142" s="132">
        <f t="shared" si="63"/>
        <v>20</v>
      </c>
      <c r="AR142" s="133" t="s">
        <v>105</v>
      </c>
      <c r="AS142" s="134">
        <f t="shared" si="64"/>
        <v>25</v>
      </c>
      <c r="AT142" s="135"/>
    </row>
    <row r="143" spans="5:46" s="69" customFormat="1" ht="30" customHeight="1" x14ac:dyDescent="0.3">
      <c r="E143" s="130"/>
      <c r="L143" s="130"/>
      <c r="W143" s="135"/>
      <c r="X143" s="131" t="s">
        <v>109</v>
      </c>
      <c r="Y143" s="132">
        <f>SUM(Y123:Y125)</f>
        <v>2</v>
      </c>
      <c r="Z143" s="133" t="s">
        <v>105</v>
      </c>
      <c r="AA143" s="134">
        <f>SUM(AA123:AA125)</f>
        <v>7</v>
      </c>
      <c r="AB143" s="132">
        <f>SUM(AB123:AB125)</f>
        <v>0</v>
      </c>
      <c r="AC143" s="133" t="s">
        <v>105</v>
      </c>
      <c r="AD143" s="134">
        <f>SUM(AD123:AD125)</f>
        <v>9</v>
      </c>
      <c r="AE143" s="132">
        <f>SUM(AE123:AE125)</f>
        <v>4</v>
      </c>
      <c r="AF143" s="133" t="s">
        <v>105</v>
      </c>
      <c r="AG143" s="134">
        <f>SUM(AG123:AG125)</f>
        <v>5</v>
      </c>
      <c r="AH143" s="303"/>
      <c r="AI143" s="303"/>
      <c r="AJ143" s="303"/>
      <c r="AK143" s="132">
        <f>SUM(AK123:AK125)</f>
        <v>5</v>
      </c>
      <c r="AL143" s="133" t="s">
        <v>105</v>
      </c>
      <c r="AM143" s="134">
        <f>SUM(AM123:AM125)</f>
        <v>4</v>
      </c>
      <c r="AN143" s="132">
        <f>SUM(AN123:AN125)</f>
        <v>5</v>
      </c>
      <c r="AO143" s="133" t="s">
        <v>105</v>
      </c>
      <c r="AP143" s="134">
        <f>SUM(AP123:AP125)</f>
        <v>4</v>
      </c>
      <c r="AQ143" s="132">
        <f t="shared" si="63"/>
        <v>16</v>
      </c>
      <c r="AR143" s="133" t="s">
        <v>105</v>
      </c>
      <c r="AS143" s="134">
        <f t="shared" si="64"/>
        <v>29</v>
      </c>
      <c r="AT143" s="135"/>
    </row>
    <row r="144" spans="5:46" s="69" customFormat="1" ht="30" customHeight="1" x14ac:dyDescent="0.3">
      <c r="E144" s="130"/>
      <c r="L144" s="130"/>
      <c r="W144" s="135"/>
      <c r="X144" s="131" t="s">
        <v>133</v>
      </c>
      <c r="Y144" s="132">
        <f>SUM(Y126:Y128)</f>
        <v>1</v>
      </c>
      <c r="Z144" s="133" t="s">
        <v>105</v>
      </c>
      <c r="AA144" s="134">
        <f>SUM(AA126:AA128)</f>
        <v>8</v>
      </c>
      <c r="AB144" s="132">
        <f>SUM(AB126:AB128)</f>
        <v>0</v>
      </c>
      <c r="AC144" s="133" t="s">
        <v>105</v>
      </c>
      <c r="AD144" s="134">
        <f>SUM(AD126:AD128)</f>
        <v>9</v>
      </c>
      <c r="AE144" s="132">
        <f>SUM(AE126:AE128)</f>
        <v>3</v>
      </c>
      <c r="AF144" s="133" t="s">
        <v>105</v>
      </c>
      <c r="AG144" s="134">
        <f>SUM(AG126:AG128)</f>
        <v>6</v>
      </c>
      <c r="AH144" s="132">
        <f>SUM(AH126:AH128)</f>
        <v>4</v>
      </c>
      <c r="AI144" s="133" t="s">
        <v>105</v>
      </c>
      <c r="AJ144" s="134">
        <f>SUM(AJ126:AJ128)</f>
        <v>5</v>
      </c>
      <c r="AK144" s="303"/>
      <c r="AL144" s="303"/>
      <c r="AM144" s="303"/>
      <c r="AN144" s="132">
        <f>SUM(AN126:AN128)</f>
        <v>6</v>
      </c>
      <c r="AO144" s="133" t="s">
        <v>105</v>
      </c>
      <c r="AP144" s="134">
        <f>SUM(AP126:AP128)</f>
        <v>3</v>
      </c>
      <c r="AQ144" s="132">
        <f t="shared" si="63"/>
        <v>14</v>
      </c>
      <c r="AR144" s="133" t="s">
        <v>105</v>
      </c>
      <c r="AS144" s="134">
        <f t="shared" si="64"/>
        <v>31</v>
      </c>
      <c r="AT144" s="135"/>
    </row>
    <row r="145" spans="5:46" s="69" customFormat="1" ht="30" customHeight="1" x14ac:dyDescent="0.3">
      <c r="E145" s="130"/>
      <c r="L145" s="130"/>
      <c r="W145" s="135"/>
      <c r="X145" s="131" t="s">
        <v>110</v>
      </c>
      <c r="Y145" s="132">
        <f>SUM(Y129:Y131)</f>
        <v>1</v>
      </c>
      <c r="Z145" s="133" t="s">
        <v>105</v>
      </c>
      <c r="AA145" s="134">
        <f>SUM(AA129:AA131)</f>
        <v>8</v>
      </c>
      <c r="AB145" s="132">
        <f>SUM(AB129:AB131)</f>
        <v>2</v>
      </c>
      <c r="AC145" s="133" t="s">
        <v>105</v>
      </c>
      <c r="AD145" s="134">
        <f>SUM(AD129:AD131)</f>
        <v>7</v>
      </c>
      <c r="AE145" s="132">
        <f>SUM(AE129:AE131)</f>
        <v>3</v>
      </c>
      <c r="AF145" s="133" t="s">
        <v>105</v>
      </c>
      <c r="AG145" s="134">
        <f>SUM(AG129:AG131)</f>
        <v>6</v>
      </c>
      <c r="AH145" s="132">
        <f>SUM(AH129:AH131)</f>
        <v>4</v>
      </c>
      <c r="AI145" s="133" t="s">
        <v>105</v>
      </c>
      <c r="AJ145" s="134">
        <f>SUM(AJ129:AJ131)</f>
        <v>5</v>
      </c>
      <c r="AK145" s="132">
        <f>SUM(AK129:AK131)</f>
        <v>3</v>
      </c>
      <c r="AL145" s="133" t="s">
        <v>105</v>
      </c>
      <c r="AM145" s="134">
        <f>SUM(AM129:AM131)</f>
        <v>6</v>
      </c>
      <c r="AN145" s="300"/>
      <c r="AO145" s="301"/>
      <c r="AP145" s="302"/>
      <c r="AQ145" s="132">
        <f t="shared" si="63"/>
        <v>13</v>
      </c>
      <c r="AR145" s="133" t="s">
        <v>105</v>
      </c>
      <c r="AS145" s="134">
        <f t="shared" si="64"/>
        <v>32</v>
      </c>
      <c r="AT145" s="135"/>
    </row>
    <row r="146" spans="5:46" ht="19.95" customHeight="1" x14ac:dyDescent="0.25">
      <c r="W146" s="117"/>
      <c r="X146" s="117"/>
      <c r="Y146" s="299">
        <f>SUM(Y140:Y145,AA140:AA145)</f>
        <v>45</v>
      </c>
      <c r="Z146" s="299"/>
      <c r="AA146" s="299"/>
      <c r="AB146" s="299">
        <f>SUM(AB140:AB145,AD140:AD145)</f>
        <v>45</v>
      </c>
      <c r="AC146" s="299"/>
      <c r="AD146" s="299"/>
      <c r="AE146" s="299">
        <f>SUM(AE140:AE145,AG140:AG145)</f>
        <v>45</v>
      </c>
      <c r="AF146" s="299"/>
      <c r="AG146" s="299"/>
      <c r="AH146" s="304">
        <f>SUM(AH140:AH145,AJ140:AJ145)</f>
        <v>45</v>
      </c>
      <c r="AI146" s="304"/>
      <c r="AJ146" s="305"/>
      <c r="AK146" s="306">
        <f>SUM(AK140:AK145,AM140:AM145)</f>
        <v>45</v>
      </c>
      <c r="AL146" s="304"/>
      <c r="AM146" s="304"/>
      <c r="AN146" s="299">
        <f>SUM(AN140:AN145,AP140:AP145)</f>
        <v>45</v>
      </c>
      <c r="AO146" s="299"/>
      <c r="AP146" s="299"/>
      <c r="AQ146" s="299"/>
      <c r="AR146" s="299"/>
      <c r="AS146" s="299"/>
      <c r="AT146" s="117"/>
    </row>
  </sheetData>
  <mergeCells count="73">
    <mergeCell ref="H100:M100"/>
    <mergeCell ref="I101:L101"/>
    <mergeCell ref="I79:L79"/>
    <mergeCell ref="H89:M89"/>
    <mergeCell ref="I90:L90"/>
    <mergeCell ref="H56:M56"/>
    <mergeCell ref="H34:M34"/>
    <mergeCell ref="I35:L35"/>
    <mergeCell ref="H1:M1"/>
    <mergeCell ref="I2:L2"/>
    <mergeCell ref="H45:M45"/>
    <mergeCell ref="H23:M23"/>
    <mergeCell ref="I13:L13"/>
    <mergeCell ref="H12:M12"/>
    <mergeCell ref="I46:L46"/>
    <mergeCell ref="I24:L24"/>
    <mergeCell ref="H78:M78"/>
    <mergeCell ref="I57:L57"/>
    <mergeCell ref="H67:M67"/>
    <mergeCell ref="I68:L68"/>
    <mergeCell ref="AQ139:AS139"/>
    <mergeCell ref="AN139:AP139"/>
    <mergeCell ref="Y139:AA139"/>
    <mergeCell ref="AE139:AG139"/>
    <mergeCell ref="AH139:AJ139"/>
    <mergeCell ref="AK139:AM139"/>
    <mergeCell ref="AB139:AD139"/>
    <mergeCell ref="X126:X128"/>
    <mergeCell ref="Y113:AA113"/>
    <mergeCell ref="AB113:AD113"/>
    <mergeCell ref="AE113:AG113"/>
    <mergeCell ref="AH113:AJ113"/>
    <mergeCell ref="AQ146:AS146"/>
    <mergeCell ref="Y140:AA140"/>
    <mergeCell ref="AB141:AD141"/>
    <mergeCell ref="AE142:AG142"/>
    <mergeCell ref="AH143:AJ143"/>
    <mergeCell ref="AK144:AM144"/>
    <mergeCell ref="AN145:AP145"/>
    <mergeCell ref="Y146:AA146"/>
    <mergeCell ref="AB146:AD146"/>
    <mergeCell ref="AE146:AG146"/>
    <mergeCell ref="AH146:AJ146"/>
    <mergeCell ref="AK146:AM146"/>
    <mergeCell ref="AN146:AP146"/>
    <mergeCell ref="X129:X131"/>
    <mergeCell ref="AN113:AP113"/>
    <mergeCell ref="AQ113:AS113"/>
    <mergeCell ref="X114:X116"/>
    <mergeCell ref="X117:X119"/>
    <mergeCell ref="X120:X122"/>
    <mergeCell ref="X123:X125"/>
    <mergeCell ref="AK113:AM113"/>
    <mergeCell ref="A1:F1"/>
    <mergeCell ref="B2:E2"/>
    <mergeCell ref="A12:F12"/>
    <mergeCell ref="B13:E13"/>
    <mergeCell ref="A23:F23"/>
    <mergeCell ref="A56:F56"/>
    <mergeCell ref="B57:E57"/>
    <mergeCell ref="A67:F67"/>
    <mergeCell ref="B24:E24"/>
    <mergeCell ref="A34:F34"/>
    <mergeCell ref="B35:E35"/>
    <mergeCell ref="A45:F45"/>
    <mergeCell ref="B46:E46"/>
    <mergeCell ref="A89:F89"/>
    <mergeCell ref="B90:E90"/>
    <mergeCell ref="A100:F100"/>
    <mergeCell ref="B101:E101"/>
    <mergeCell ref="B68:E68"/>
    <mergeCell ref="A78:F78"/>
    <mergeCell ref="B79:E79"/>
  </mergeCells>
  <pageMargins left="0.7" right="0.7" top="0.75" bottom="0.75" header="0.3" footer="0.3"/>
  <ignoredErrors>
    <ignoredError sqref="Y141 AE140:AP140 AA141:AP145 Y142:Y14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A05AC-3BDA-4D34-8688-03DE1969CF15}">
  <sheetPr>
    <pageSetUpPr fitToPage="1"/>
  </sheetPr>
  <dimension ref="A1:AF62"/>
  <sheetViews>
    <sheetView topLeftCell="G1" zoomScale="90" zoomScaleNormal="90" workbookViewId="0">
      <selection activeCell="AF53" sqref="AF53:AF62"/>
    </sheetView>
  </sheetViews>
  <sheetFormatPr defaultRowHeight="14.4" x14ac:dyDescent="0.3"/>
  <cols>
    <col min="1" max="1" width="6.33203125" customWidth="1"/>
    <col min="2" max="2" width="12.6640625" style="44" customWidth="1"/>
    <col min="3" max="3" width="12.6640625" style="47" customWidth="1"/>
    <col min="4" max="4" width="6.77734375" customWidth="1"/>
    <col min="5" max="5" width="7.77734375" customWidth="1"/>
    <col min="6" max="6" width="8.6640625" hidden="1" customWidth="1"/>
    <col min="7" max="7" width="8.6640625" customWidth="1"/>
    <col min="8" max="8" width="8.6640625" hidden="1" customWidth="1"/>
    <col min="9" max="9" width="8.77734375" style="57" customWidth="1"/>
    <col min="10" max="10" width="8.6640625" hidden="1" customWidth="1"/>
    <col min="11" max="11" width="6.77734375" customWidth="1"/>
    <col min="12" max="16" width="1.6640625" customWidth="1"/>
    <col min="17" max="17" width="8.6640625" hidden="1" customWidth="1"/>
    <col min="18" max="18" width="8.88671875" style="57"/>
    <col min="19" max="19" width="3.6640625" customWidth="1"/>
    <col min="20" max="20" width="7" customWidth="1"/>
    <col min="21" max="21" width="9.44140625" customWidth="1"/>
    <col min="22" max="22" width="6.109375" bestFit="1" customWidth="1"/>
    <col min="23" max="23" width="12.77734375" customWidth="1"/>
    <col min="24" max="24" width="11.6640625" customWidth="1"/>
    <col min="25" max="25" width="6.77734375" customWidth="1"/>
    <col min="27" max="27" width="4.6640625" customWidth="1"/>
    <col min="28" max="28" width="5.6640625" customWidth="1"/>
    <col min="29" max="29" width="12.77734375" customWidth="1"/>
    <col min="30" max="30" width="12.6640625" customWidth="1"/>
    <col min="31" max="31" width="6.77734375" customWidth="1"/>
  </cols>
  <sheetData>
    <row r="1" spans="1:32" ht="15" thickBot="1" x14ac:dyDescent="0.35">
      <c r="W1" s="151" t="s">
        <v>206</v>
      </c>
      <c r="Z1" s="150"/>
      <c r="AC1" s="151" t="s">
        <v>119</v>
      </c>
      <c r="AD1" t="s">
        <v>170</v>
      </c>
      <c r="AF1" s="150" t="s">
        <v>128</v>
      </c>
    </row>
    <row r="2" spans="1:32" ht="29.4" thickBot="1" x14ac:dyDescent="0.35">
      <c r="A2" s="35" t="s">
        <v>49</v>
      </c>
      <c r="B2" s="138" t="s">
        <v>2</v>
      </c>
      <c r="C2" s="137" t="s">
        <v>3</v>
      </c>
      <c r="D2" s="35" t="s">
        <v>35</v>
      </c>
      <c r="E2" s="236" t="s">
        <v>158</v>
      </c>
      <c r="F2" s="35"/>
      <c r="G2" s="152" t="s">
        <v>113</v>
      </c>
      <c r="H2" s="35"/>
      <c r="I2" s="236" t="s">
        <v>159</v>
      </c>
      <c r="J2" s="35"/>
      <c r="K2" s="35" t="s">
        <v>36</v>
      </c>
      <c r="L2" s="35" t="s">
        <v>50</v>
      </c>
      <c r="M2" s="35"/>
      <c r="N2" s="35" t="s">
        <v>51</v>
      </c>
      <c r="O2" s="35"/>
      <c r="P2" s="35" t="s">
        <v>52</v>
      </c>
      <c r="Q2" s="35"/>
      <c r="R2" s="21" t="s">
        <v>118</v>
      </c>
      <c r="S2" s="39"/>
      <c r="T2" s="167" t="s">
        <v>112</v>
      </c>
      <c r="U2" s="168" t="s">
        <v>46</v>
      </c>
      <c r="V2" t="s">
        <v>118</v>
      </c>
      <c r="W2" s="57" t="s">
        <v>129</v>
      </c>
      <c r="X2" s="57" t="s">
        <v>115</v>
      </c>
      <c r="Y2" t="s">
        <v>116</v>
      </c>
      <c r="Z2" s="150" t="s">
        <v>130</v>
      </c>
      <c r="AB2" t="s">
        <v>118</v>
      </c>
      <c r="AC2" s="57" t="s">
        <v>114</v>
      </c>
      <c r="AD2" s="57" t="s">
        <v>115</v>
      </c>
      <c r="AE2" t="s">
        <v>116</v>
      </c>
      <c r="AF2" s="150" t="s">
        <v>117</v>
      </c>
    </row>
    <row r="3" spans="1:32" x14ac:dyDescent="0.3">
      <c r="A3" s="310">
        <v>1</v>
      </c>
      <c r="B3" s="307">
        <v>45932</v>
      </c>
      <c r="C3" s="45">
        <v>0.77083333333333337</v>
      </c>
      <c r="E3" s="235">
        <v>4</v>
      </c>
      <c r="F3" s="1" t="str">
        <f t="shared" ref="F3:F20" si="0">IF(ISBLANK(E3),"",IF(E3&gt;L3,"Yes","No"))</f>
        <v>Yes</v>
      </c>
      <c r="G3" s="142" t="str">
        <f>E3&amp;" - "&amp;I3</f>
        <v>4 - 1</v>
      </c>
      <c r="H3" s="1" t="str">
        <f t="shared" ref="H3:H20" si="1">IF(ISBLANK(G3),"",IF(G3&gt;N3,"Yes","No"))</f>
        <v>Yes</v>
      </c>
      <c r="I3" s="235">
        <v>1</v>
      </c>
      <c r="J3" s="1" t="str">
        <f t="shared" ref="J3:J44" si="2">IF(ISBLANK(I3),"",IF(I3&gt;P3,"Yes","No"))</f>
        <v>Yes</v>
      </c>
      <c r="L3" s="48"/>
      <c r="M3" s="1" t="str">
        <f t="shared" ref="M3:M44" si="3">IF(ISBLANK(L3),"",IF(L3&gt;E3,"Yes","No"))</f>
        <v/>
      </c>
      <c r="N3" s="48"/>
      <c r="O3" s="1" t="str">
        <f t="shared" ref="O3:O44" si="4">IF(ISBLANK(N3),"",IF(N3&gt;G3,"Yes","No"))</f>
        <v/>
      </c>
      <c r="P3" s="48"/>
      <c r="Q3" s="1" t="str">
        <f t="shared" ref="Q3:Q8" si="5">IF(ISBLANK(P3),"",IF(P3&gt;I3,"Yes","No"))</f>
        <v/>
      </c>
      <c r="R3" s="57">
        <v>1</v>
      </c>
      <c r="S3" s="57"/>
      <c r="T3" s="169">
        <v>1</v>
      </c>
      <c r="U3" s="170" t="s">
        <v>5</v>
      </c>
      <c r="V3">
        <v>1</v>
      </c>
      <c r="W3" s="49">
        <v>45932</v>
      </c>
      <c r="X3" s="45">
        <v>0.77083333333333337</v>
      </c>
      <c r="Z3" s="150" t="s">
        <v>88</v>
      </c>
      <c r="AB3" s="143">
        <v>1</v>
      </c>
      <c r="AC3" s="144">
        <v>45932</v>
      </c>
      <c r="AD3" s="145">
        <v>0.77083333333333337</v>
      </c>
      <c r="AE3" s="27"/>
      <c r="AF3" s="237" t="s">
        <v>88</v>
      </c>
    </row>
    <row r="4" spans="1:32" x14ac:dyDescent="0.3">
      <c r="A4" s="310"/>
      <c r="B4" s="308"/>
      <c r="C4" s="45">
        <v>0.77083333333333337</v>
      </c>
      <c r="E4" s="235">
        <v>2</v>
      </c>
      <c r="F4" s="1" t="str">
        <f t="shared" si="0"/>
        <v>Yes</v>
      </c>
      <c r="G4" s="142" t="str">
        <f t="shared" ref="G4:G20" si="6">E4&amp;" - "&amp;I4</f>
        <v>2 - 5</v>
      </c>
      <c r="H4" s="1" t="str">
        <f t="shared" si="1"/>
        <v>Yes</v>
      </c>
      <c r="I4" s="235">
        <v>5</v>
      </c>
      <c r="J4" s="1" t="str">
        <f t="shared" si="2"/>
        <v>Yes</v>
      </c>
      <c r="L4" s="48"/>
      <c r="M4" s="1" t="str">
        <f t="shared" si="3"/>
        <v/>
      </c>
      <c r="N4" s="48"/>
      <c r="O4" s="1" t="str">
        <f t="shared" si="4"/>
        <v/>
      </c>
      <c r="P4" s="48"/>
      <c r="Q4" s="1" t="str">
        <f t="shared" si="5"/>
        <v/>
      </c>
      <c r="R4" s="57">
        <v>2</v>
      </c>
      <c r="S4" s="57"/>
      <c r="T4" s="169">
        <v>2</v>
      </c>
      <c r="U4" s="171" t="s">
        <v>40</v>
      </c>
      <c r="V4">
        <v>2</v>
      </c>
      <c r="W4" s="49">
        <v>45932</v>
      </c>
      <c r="X4" s="45">
        <v>0.77083333333333337</v>
      </c>
      <c r="Z4" s="150" t="s">
        <v>160</v>
      </c>
      <c r="AB4" s="19">
        <v>1</v>
      </c>
      <c r="AC4" s="49">
        <v>45939</v>
      </c>
      <c r="AD4" s="45">
        <v>0.77083333333333337</v>
      </c>
      <c r="AF4" s="238" t="s">
        <v>83</v>
      </c>
    </row>
    <row r="5" spans="1:32" x14ac:dyDescent="0.3">
      <c r="A5" s="310"/>
      <c r="B5" s="308"/>
      <c r="C5" s="45">
        <v>0.8125</v>
      </c>
      <c r="E5" s="235">
        <v>6</v>
      </c>
      <c r="F5" s="1" t="str">
        <f t="shared" si="0"/>
        <v>Yes</v>
      </c>
      <c r="G5" s="142" t="str">
        <f t="shared" si="6"/>
        <v>6 - 3</v>
      </c>
      <c r="H5" s="1" t="str">
        <f t="shared" si="1"/>
        <v>Yes</v>
      </c>
      <c r="I5" s="235">
        <v>3</v>
      </c>
      <c r="J5" s="1" t="str">
        <f t="shared" si="2"/>
        <v>Yes</v>
      </c>
      <c r="L5" s="48"/>
      <c r="M5" s="1" t="str">
        <f t="shared" si="3"/>
        <v/>
      </c>
      <c r="N5" s="48"/>
      <c r="O5" s="1" t="str">
        <f t="shared" si="4"/>
        <v/>
      </c>
      <c r="P5" s="48"/>
      <c r="Q5" s="1" t="str">
        <f t="shared" si="5"/>
        <v/>
      </c>
      <c r="R5" s="57">
        <v>2</v>
      </c>
      <c r="S5" s="57"/>
      <c r="T5" s="169">
        <v>3</v>
      </c>
      <c r="U5" s="172" t="s">
        <v>54</v>
      </c>
      <c r="V5">
        <v>2</v>
      </c>
      <c r="W5" s="49">
        <v>45932</v>
      </c>
      <c r="X5" s="45">
        <v>0.8125</v>
      </c>
      <c r="Z5" s="150" t="s">
        <v>161</v>
      </c>
      <c r="AB5" s="19">
        <v>1</v>
      </c>
      <c r="AC5" s="49">
        <v>45946</v>
      </c>
      <c r="AD5" s="45">
        <v>0.77083333333333337</v>
      </c>
      <c r="AF5" s="238" t="s">
        <v>79</v>
      </c>
    </row>
    <row r="6" spans="1:32" x14ac:dyDescent="0.3">
      <c r="A6" s="310"/>
      <c r="B6" s="308"/>
      <c r="C6" s="45">
        <v>0.8125</v>
      </c>
      <c r="E6" s="235">
        <v>2</v>
      </c>
      <c r="F6" s="1" t="str">
        <f t="shared" si="0"/>
        <v>Yes</v>
      </c>
      <c r="G6" s="142" t="str">
        <f t="shared" si="6"/>
        <v>2 - 1</v>
      </c>
      <c r="H6" s="1" t="str">
        <f t="shared" si="1"/>
        <v>Yes</v>
      </c>
      <c r="I6" s="235">
        <v>1</v>
      </c>
      <c r="J6" s="1" t="str">
        <f t="shared" si="2"/>
        <v>Yes</v>
      </c>
      <c r="L6" s="48"/>
      <c r="M6" s="1" t="str">
        <f t="shared" si="3"/>
        <v/>
      </c>
      <c r="N6" s="48"/>
      <c r="O6" s="1" t="str">
        <f t="shared" si="4"/>
        <v/>
      </c>
      <c r="P6" s="48"/>
      <c r="Q6" s="1" t="str">
        <f t="shared" si="5"/>
        <v/>
      </c>
      <c r="R6" s="57">
        <v>1</v>
      </c>
      <c r="S6" s="57"/>
      <c r="T6" s="169">
        <v>4</v>
      </c>
      <c r="U6" s="173" t="s">
        <v>26</v>
      </c>
      <c r="V6">
        <v>1</v>
      </c>
      <c r="W6" s="49">
        <v>45932</v>
      </c>
      <c r="X6" s="45">
        <v>0.8125</v>
      </c>
      <c r="Z6" s="150" t="s">
        <v>86</v>
      </c>
      <c r="AB6" s="19">
        <v>1</v>
      </c>
      <c r="AC6" s="49">
        <v>45953</v>
      </c>
      <c r="AD6" s="45">
        <v>0.77083333333333337</v>
      </c>
      <c r="AF6" s="238" t="s">
        <v>87</v>
      </c>
    </row>
    <row r="7" spans="1:32" x14ac:dyDescent="0.3">
      <c r="A7" s="310"/>
      <c r="B7" s="308"/>
      <c r="C7" s="45">
        <v>0.85416666666666663</v>
      </c>
      <c r="E7" s="235">
        <v>3</v>
      </c>
      <c r="F7" s="1" t="str">
        <f t="shared" si="0"/>
        <v>Yes</v>
      </c>
      <c r="G7" s="142" t="str">
        <f t="shared" si="6"/>
        <v>3 - 4</v>
      </c>
      <c r="H7" s="1" t="str">
        <f t="shared" si="1"/>
        <v>Yes</v>
      </c>
      <c r="I7" s="235">
        <v>4</v>
      </c>
      <c r="J7" s="1" t="str">
        <f t="shared" si="2"/>
        <v>Yes</v>
      </c>
      <c r="L7" s="48"/>
      <c r="M7" s="1" t="str">
        <f t="shared" si="3"/>
        <v/>
      </c>
      <c r="N7" s="48"/>
      <c r="O7" s="1" t="str">
        <f t="shared" si="4"/>
        <v/>
      </c>
      <c r="P7" s="48"/>
      <c r="Q7" s="1" t="str">
        <f t="shared" si="5"/>
        <v/>
      </c>
      <c r="R7" s="57">
        <v>1</v>
      </c>
      <c r="S7" s="57"/>
      <c r="T7" s="169">
        <v>5</v>
      </c>
      <c r="U7" s="174" t="s">
        <v>111</v>
      </c>
      <c r="V7">
        <v>1</v>
      </c>
      <c r="W7" s="49">
        <v>45932</v>
      </c>
      <c r="X7" s="45">
        <v>0.85416666666666663</v>
      </c>
      <c r="Z7" s="150" t="s">
        <v>162</v>
      </c>
      <c r="AB7" s="19">
        <v>1</v>
      </c>
      <c r="AC7" s="49">
        <v>45960</v>
      </c>
      <c r="AD7" s="45">
        <v>0.77083333333333337</v>
      </c>
      <c r="AF7" s="238" t="s">
        <v>90</v>
      </c>
    </row>
    <row r="8" spans="1:32" ht="15" thickBot="1" x14ac:dyDescent="0.35">
      <c r="A8" s="310"/>
      <c r="B8" s="309"/>
      <c r="C8" s="45">
        <v>0.85416666666666663</v>
      </c>
      <c r="E8" s="235">
        <v>6</v>
      </c>
      <c r="F8" s="1" t="str">
        <f t="shared" si="0"/>
        <v>Yes</v>
      </c>
      <c r="G8" s="142" t="str">
        <f t="shared" si="6"/>
        <v>6 - 5</v>
      </c>
      <c r="H8" s="1" t="str">
        <f t="shared" si="1"/>
        <v>Yes</v>
      </c>
      <c r="I8" s="235">
        <v>5</v>
      </c>
      <c r="J8" s="1" t="str">
        <f t="shared" si="2"/>
        <v>Yes</v>
      </c>
      <c r="L8" s="48"/>
      <c r="M8" s="1" t="str">
        <f t="shared" si="3"/>
        <v/>
      </c>
      <c r="N8" s="48"/>
      <c r="O8" s="1" t="str">
        <f t="shared" si="4"/>
        <v/>
      </c>
      <c r="P8" s="48"/>
      <c r="Q8" s="1" t="str">
        <f t="shared" si="5"/>
        <v/>
      </c>
      <c r="R8" s="57">
        <v>2</v>
      </c>
      <c r="S8" s="57"/>
      <c r="T8" s="175">
        <v>6</v>
      </c>
      <c r="U8" s="176" t="s">
        <v>53</v>
      </c>
      <c r="V8">
        <v>2</v>
      </c>
      <c r="W8" s="49">
        <v>45932</v>
      </c>
      <c r="X8" s="45">
        <v>0.85416666666666663</v>
      </c>
      <c r="Z8" s="150" t="s">
        <v>94</v>
      </c>
      <c r="AB8" s="19">
        <v>1</v>
      </c>
      <c r="AC8" s="49">
        <v>45967</v>
      </c>
      <c r="AD8" s="45">
        <v>0.77083333333333337</v>
      </c>
      <c r="AF8" s="238" t="s">
        <v>160</v>
      </c>
    </row>
    <row r="9" spans="1:32" x14ac:dyDescent="0.3">
      <c r="A9" s="311">
        <v>2</v>
      </c>
      <c r="B9" s="307">
        <f>B3+7</f>
        <v>45939</v>
      </c>
      <c r="C9" s="45">
        <v>0.77083333333333337</v>
      </c>
      <c r="E9" s="235">
        <v>1</v>
      </c>
      <c r="F9" s="141" t="str">
        <f t="shared" si="0"/>
        <v>Yes</v>
      </c>
      <c r="G9" s="142" t="str">
        <f t="shared" si="6"/>
        <v>1 - 3</v>
      </c>
      <c r="H9" s="141" t="str">
        <f t="shared" si="1"/>
        <v>Yes</v>
      </c>
      <c r="I9" s="235">
        <v>3</v>
      </c>
      <c r="J9" s="1" t="str">
        <f t="shared" si="2"/>
        <v>Yes</v>
      </c>
      <c r="L9" s="141"/>
      <c r="M9" s="141" t="str">
        <f t="shared" si="3"/>
        <v/>
      </c>
      <c r="N9" s="141"/>
      <c r="O9" s="141" t="str">
        <f t="shared" si="4"/>
        <v/>
      </c>
      <c r="P9" s="141"/>
      <c r="Q9" s="1" t="str">
        <f t="shared" ref="Q9:Q14" si="7">IF(ISBLANK(P9),"",IF(P9&gt;I9,"yes","No"))</f>
        <v/>
      </c>
      <c r="R9" s="57">
        <v>2</v>
      </c>
      <c r="S9" s="57"/>
      <c r="V9">
        <v>2</v>
      </c>
      <c r="W9" s="49">
        <v>45939</v>
      </c>
      <c r="X9" s="45">
        <v>0.77083333333333337</v>
      </c>
      <c r="Z9" s="150" t="s">
        <v>93</v>
      </c>
      <c r="AB9" s="19">
        <v>1</v>
      </c>
      <c r="AC9" s="49">
        <v>45974</v>
      </c>
      <c r="AD9" s="45">
        <v>0.77083333333333337</v>
      </c>
      <c r="AF9" s="238" t="s">
        <v>93</v>
      </c>
    </row>
    <row r="10" spans="1:32" x14ac:dyDescent="0.3">
      <c r="A10" s="311"/>
      <c r="B10" s="308"/>
      <c r="C10" s="45">
        <v>0.77083333333333337</v>
      </c>
      <c r="E10" s="235">
        <v>2</v>
      </c>
      <c r="F10" s="141" t="str">
        <f t="shared" si="0"/>
        <v>Yes</v>
      </c>
      <c r="G10" s="142" t="str">
        <f t="shared" si="6"/>
        <v>2 - 6</v>
      </c>
      <c r="H10" s="141" t="str">
        <f t="shared" si="1"/>
        <v>Yes</v>
      </c>
      <c r="I10" s="235">
        <v>6</v>
      </c>
      <c r="J10" s="1" t="str">
        <f t="shared" si="2"/>
        <v>Yes</v>
      </c>
      <c r="L10" s="141"/>
      <c r="M10" s="141" t="str">
        <f t="shared" si="3"/>
        <v/>
      </c>
      <c r="N10" s="141"/>
      <c r="O10" s="141" t="str">
        <f t="shared" si="4"/>
        <v/>
      </c>
      <c r="P10" s="141"/>
      <c r="Q10" s="1" t="str">
        <f t="shared" si="7"/>
        <v/>
      </c>
      <c r="R10" s="57">
        <v>1</v>
      </c>
      <c r="S10" s="57"/>
      <c r="V10">
        <v>1</v>
      </c>
      <c r="W10" s="49">
        <v>45939</v>
      </c>
      <c r="X10" s="45">
        <v>0.77083333333333337</v>
      </c>
      <c r="Z10" s="150" t="s">
        <v>83</v>
      </c>
      <c r="AB10" s="19">
        <v>1</v>
      </c>
      <c r="AC10" s="49">
        <v>45981</v>
      </c>
      <c r="AD10" s="45">
        <v>0.77083333333333337</v>
      </c>
      <c r="AF10" s="238" t="s">
        <v>76</v>
      </c>
    </row>
    <row r="11" spans="1:32" x14ac:dyDescent="0.3">
      <c r="A11" s="311"/>
      <c r="B11" s="308"/>
      <c r="C11" s="45">
        <v>0.8125</v>
      </c>
      <c r="E11" s="235">
        <v>5</v>
      </c>
      <c r="F11" s="141" t="str">
        <f t="shared" si="0"/>
        <v>Yes</v>
      </c>
      <c r="G11" s="142" t="str">
        <f t="shared" si="6"/>
        <v>5 - 4</v>
      </c>
      <c r="H11" s="141" t="str">
        <f t="shared" si="1"/>
        <v>Yes</v>
      </c>
      <c r="I11" s="235">
        <v>4</v>
      </c>
      <c r="J11" s="1" t="str">
        <f t="shared" si="2"/>
        <v>Yes</v>
      </c>
      <c r="L11" s="141"/>
      <c r="M11" s="141" t="str">
        <f t="shared" si="3"/>
        <v/>
      </c>
      <c r="N11" s="141"/>
      <c r="O11" s="141" t="str">
        <f t="shared" si="4"/>
        <v/>
      </c>
      <c r="P11" s="141"/>
      <c r="Q11" s="1" t="str">
        <f t="shared" si="7"/>
        <v/>
      </c>
      <c r="R11" s="57">
        <v>1</v>
      </c>
      <c r="S11" s="57"/>
      <c r="V11">
        <v>1</v>
      </c>
      <c r="W11" s="49">
        <v>45939</v>
      </c>
      <c r="X11" s="45">
        <v>0.8125</v>
      </c>
      <c r="Z11" s="150" t="s">
        <v>163</v>
      </c>
      <c r="AB11" s="19">
        <v>1</v>
      </c>
      <c r="AC11" s="49">
        <v>45988</v>
      </c>
      <c r="AD11" s="45">
        <v>0.77083333333333337</v>
      </c>
      <c r="AF11" s="238" t="s">
        <v>92</v>
      </c>
    </row>
    <row r="12" spans="1:32" ht="15" thickBot="1" x14ac:dyDescent="0.35">
      <c r="A12" s="311"/>
      <c r="B12" s="308"/>
      <c r="C12" s="45">
        <v>0.8125</v>
      </c>
      <c r="E12" s="235">
        <v>6</v>
      </c>
      <c r="F12" s="141" t="str">
        <f t="shared" si="0"/>
        <v>Yes</v>
      </c>
      <c r="G12" s="142" t="str">
        <f t="shared" si="6"/>
        <v>6 - 1</v>
      </c>
      <c r="H12" s="141" t="str">
        <f t="shared" si="1"/>
        <v>Yes</v>
      </c>
      <c r="I12" s="235">
        <v>1</v>
      </c>
      <c r="J12" s="1" t="str">
        <f t="shared" si="2"/>
        <v>Yes</v>
      </c>
      <c r="L12" s="141"/>
      <c r="M12" s="141" t="str">
        <f t="shared" si="3"/>
        <v/>
      </c>
      <c r="N12" s="141"/>
      <c r="O12" s="141" t="str">
        <f t="shared" si="4"/>
        <v/>
      </c>
      <c r="P12" s="141"/>
      <c r="Q12" s="1" t="str">
        <f t="shared" si="7"/>
        <v/>
      </c>
      <c r="R12" s="57">
        <v>2</v>
      </c>
      <c r="S12" s="57"/>
      <c r="V12">
        <v>2</v>
      </c>
      <c r="W12" s="49">
        <v>45939</v>
      </c>
      <c r="X12" s="45">
        <v>0.8125</v>
      </c>
      <c r="Z12" s="150" t="s">
        <v>78</v>
      </c>
      <c r="AB12" s="146">
        <v>1</v>
      </c>
      <c r="AC12" s="147">
        <v>45995</v>
      </c>
      <c r="AD12" s="148">
        <v>0.77083333333333337</v>
      </c>
      <c r="AE12" s="33"/>
      <c r="AF12" s="239" t="s">
        <v>167</v>
      </c>
    </row>
    <row r="13" spans="1:32" x14ac:dyDescent="0.3">
      <c r="A13" s="311"/>
      <c r="B13" s="308"/>
      <c r="C13" s="45">
        <v>0.85416666666666663</v>
      </c>
      <c r="E13" s="235">
        <v>5</v>
      </c>
      <c r="F13" s="141" t="str">
        <f t="shared" si="0"/>
        <v>Yes</v>
      </c>
      <c r="G13" s="142" t="str">
        <f t="shared" si="6"/>
        <v>5 - 3</v>
      </c>
      <c r="H13" s="141" t="str">
        <f t="shared" si="1"/>
        <v>Yes</v>
      </c>
      <c r="I13" s="235">
        <v>3</v>
      </c>
      <c r="J13" s="1" t="str">
        <f t="shared" si="2"/>
        <v>Yes</v>
      </c>
      <c r="L13" s="141"/>
      <c r="M13" s="141" t="str">
        <f t="shared" si="3"/>
        <v/>
      </c>
      <c r="N13" s="141"/>
      <c r="O13" s="141" t="str">
        <f t="shared" si="4"/>
        <v/>
      </c>
      <c r="P13" s="141"/>
      <c r="Q13" s="1" t="str">
        <f t="shared" si="7"/>
        <v/>
      </c>
      <c r="R13" s="57">
        <v>2</v>
      </c>
      <c r="S13" s="57"/>
      <c r="V13">
        <v>2</v>
      </c>
      <c r="W13" s="49">
        <v>45939</v>
      </c>
      <c r="X13" s="45">
        <v>0.85416666666666663</v>
      </c>
      <c r="Z13" s="150" t="s">
        <v>85</v>
      </c>
      <c r="AB13" s="143">
        <v>2</v>
      </c>
      <c r="AC13" s="144">
        <v>45932</v>
      </c>
      <c r="AD13" s="145">
        <v>0.77083333333333337</v>
      </c>
      <c r="AE13" s="27"/>
      <c r="AF13" s="237" t="s">
        <v>160</v>
      </c>
    </row>
    <row r="14" spans="1:32" x14ac:dyDescent="0.3">
      <c r="A14" s="312"/>
      <c r="B14" s="309"/>
      <c r="C14" s="46">
        <v>0.85416666666666663</v>
      </c>
      <c r="E14" s="235">
        <v>2</v>
      </c>
      <c r="F14" s="141" t="str">
        <f t="shared" si="0"/>
        <v>Yes</v>
      </c>
      <c r="G14" s="142" t="str">
        <f t="shared" si="6"/>
        <v>2 - 4</v>
      </c>
      <c r="H14" s="141" t="str">
        <f t="shared" si="1"/>
        <v>Yes</v>
      </c>
      <c r="I14" s="235">
        <v>4</v>
      </c>
      <c r="J14" s="1" t="str">
        <f t="shared" si="2"/>
        <v>Yes</v>
      </c>
      <c r="L14" s="141"/>
      <c r="M14" s="141" t="str">
        <f t="shared" si="3"/>
        <v/>
      </c>
      <c r="N14" s="141"/>
      <c r="O14" s="141" t="str">
        <f t="shared" si="4"/>
        <v/>
      </c>
      <c r="P14" s="141"/>
      <c r="Q14" s="136" t="str">
        <f t="shared" si="7"/>
        <v/>
      </c>
      <c r="R14" s="57">
        <v>1</v>
      </c>
      <c r="S14" s="57"/>
      <c r="V14">
        <v>1</v>
      </c>
      <c r="W14" s="49">
        <v>45939</v>
      </c>
      <c r="X14" s="45">
        <v>0.85416666666666663</v>
      </c>
      <c r="Z14" s="150" t="s">
        <v>77</v>
      </c>
      <c r="AB14" s="19">
        <v>2</v>
      </c>
      <c r="AC14" s="49">
        <v>45939</v>
      </c>
      <c r="AD14" s="45">
        <v>0.77083333333333337</v>
      </c>
      <c r="AF14" s="238" t="s">
        <v>93</v>
      </c>
    </row>
    <row r="15" spans="1:32" x14ac:dyDescent="0.3">
      <c r="A15" s="310">
        <v>3</v>
      </c>
      <c r="B15" s="307">
        <f>B9+7</f>
        <v>45946</v>
      </c>
      <c r="C15" s="45">
        <v>0.77083333333333337</v>
      </c>
      <c r="E15" s="235">
        <v>1</v>
      </c>
      <c r="F15" s="139" t="str">
        <f t="shared" si="0"/>
        <v>Yes</v>
      </c>
      <c r="G15" s="142" t="str">
        <f t="shared" si="6"/>
        <v>1 - 5</v>
      </c>
      <c r="H15" s="139" t="str">
        <f t="shared" si="1"/>
        <v>Yes</v>
      </c>
      <c r="I15" s="235">
        <v>5</v>
      </c>
      <c r="J15" s="1" t="str">
        <f t="shared" si="2"/>
        <v>Yes</v>
      </c>
      <c r="L15" s="140"/>
      <c r="M15" s="139" t="str">
        <f t="shared" si="3"/>
        <v/>
      </c>
      <c r="N15" s="140"/>
      <c r="O15" s="139" t="str">
        <f t="shared" si="4"/>
        <v/>
      </c>
      <c r="P15" s="140"/>
      <c r="Q15" s="1" t="str">
        <f t="shared" ref="Q15:Q32" si="8">IF(ISBLANK(P15),"",IF(P15&gt;I15,"Yes","No"))</f>
        <v/>
      </c>
      <c r="R15" s="57">
        <v>1</v>
      </c>
      <c r="S15" s="57"/>
      <c r="V15">
        <v>1</v>
      </c>
      <c r="W15" s="49">
        <v>45946</v>
      </c>
      <c r="X15" s="45">
        <v>0.77083333333333337</v>
      </c>
      <c r="Z15" s="150" t="s">
        <v>79</v>
      </c>
      <c r="AB15" s="19">
        <v>2</v>
      </c>
      <c r="AC15" s="49">
        <v>45946</v>
      </c>
      <c r="AD15" s="45">
        <v>0.77083333333333337</v>
      </c>
      <c r="AF15" s="238" t="s">
        <v>76</v>
      </c>
    </row>
    <row r="16" spans="1:32" x14ac:dyDescent="0.3">
      <c r="A16" s="310"/>
      <c r="B16" s="308"/>
      <c r="C16" s="45">
        <v>0.77083333333333337</v>
      </c>
      <c r="E16" s="235">
        <v>6</v>
      </c>
      <c r="F16" s="139" t="str">
        <f t="shared" si="0"/>
        <v>Yes</v>
      </c>
      <c r="G16" s="142" t="str">
        <f t="shared" si="6"/>
        <v>6 - 4</v>
      </c>
      <c r="H16" s="139" t="str">
        <f t="shared" si="1"/>
        <v>Yes</v>
      </c>
      <c r="I16" s="235">
        <v>4</v>
      </c>
      <c r="J16" s="1" t="str">
        <f t="shared" si="2"/>
        <v>Yes</v>
      </c>
      <c r="L16" s="140"/>
      <c r="M16" s="139" t="str">
        <f t="shared" si="3"/>
        <v/>
      </c>
      <c r="N16" s="140"/>
      <c r="O16" s="139" t="str">
        <f t="shared" si="4"/>
        <v/>
      </c>
      <c r="P16" s="140"/>
      <c r="Q16" s="1" t="str">
        <f t="shared" si="8"/>
        <v/>
      </c>
      <c r="R16" s="57">
        <v>2</v>
      </c>
      <c r="S16" s="57"/>
      <c r="V16">
        <v>2</v>
      </c>
      <c r="W16" s="49">
        <v>45946</v>
      </c>
      <c r="X16" s="45">
        <v>0.77083333333333337</v>
      </c>
      <c r="Z16" s="150" t="s">
        <v>76</v>
      </c>
      <c r="AB16" s="19">
        <v>2</v>
      </c>
      <c r="AC16" s="49">
        <v>45953</v>
      </c>
      <c r="AD16" s="45">
        <v>0.77083333333333337</v>
      </c>
      <c r="AF16" s="238" t="s">
        <v>92</v>
      </c>
    </row>
    <row r="17" spans="1:32" x14ac:dyDescent="0.3">
      <c r="A17" s="310"/>
      <c r="B17" s="308"/>
      <c r="C17" s="45">
        <v>0.8125</v>
      </c>
      <c r="E17" s="235">
        <v>2</v>
      </c>
      <c r="F17" s="139" t="str">
        <f t="shared" si="0"/>
        <v>Yes</v>
      </c>
      <c r="G17" s="142" t="str">
        <f t="shared" si="6"/>
        <v>2 - 3</v>
      </c>
      <c r="H17" s="139" t="str">
        <f t="shared" si="1"/>
        <v>Yes</v>
      </c>
      <c r="I17" s="235">
        <v>3</v>
      </c>
      <c r="J17" s="1" t="str">
        <f t="shared" si="2"/>
        <v>Yes</v>
      </c>
      <c r="L17" s="140"/>
      <c r="M17" s="139" t="str">
        <f t="shared" si="3"/>
        <v/>
      </c>
      <c r="N17" s="140"/>
      <c r="O17" s="139" t="str">
        <f t="shared" si="4"/>
        <v/>
      </c>
      <c r="P17" s="140"/>
      <c r="Q17" s="1" t="str">
        <f t="shared" si="8"/>
        <v/>
      </c>
      <c r="R17" s="57">
        <v>2</v>
      </c>
      <c r="S17" s="57"/>
      <c r="V17">
        <v>2</v>
      </c>
      <c r="W17" s="49">
        <v>45946</v>
      </c>
      <c r="X17" s="45">
        <v>0.8125</v>
      </c>
      <c r="Z17" s="150" t="s">
        <v>164</v>
      </c>
      <c r="AB17" s="19">
        <v>2</v>
      </c>
      <c r="AC17" s="49">
        <v>45960</v>
      </c>
      <c r="AD17" s="45">
        <v>0.77083333333333337</v>
      </c>
      <c r="AF17" s="238" t="s">
        <v>167</v>
      </c>
    </row>
    <row r="18" spans="1:32" x14ac:dyDescent="0.3">
      <c r="A18" s="310"/>
      <c r="B18" s="308"/>
      <c r="C18" s="45">
        <v>0.8125</v>
      </c>
      <c r="E18" s="235">
        <v>1</v>
      </c>
      <c r="F18" s="139" t="str">
        <f t="shared" si="0"/>
        <v>Yes</v>
      </c>
      <c r="G18" s="142" t="str">
        <f t="shared" si="6"/>
        <v>1 - 4</v>
      </c>
      <c r="H18" s="139" t="str">
        <f t="shared" si="1"/>
        <v>Yes</v>
      </c>
      <c r="I18" s="235">
        <v>4</v>
      </c>
      <c r="J18" s="1" t="str">
        <f t="shared" si="2"/>
        <v>Yes</v>
      </c>
      <c r="L18" s="140"/>
      <c r="M18" s="139" t="str">
        <f t="shared" si="3"/>
        <v/>
      </c>
      <c r="N18" s="140"/>
      <c r="O18" s="139" t="str">
        <f t="shared" si="4"/>
        <v/>
      </c>
      <c r="P18" s="140"/>
      <c r="Q18" s="1" t="str">
        <f t="shared" si="8"/>
        <v/>
      </c>
      <c r="R18" s="57">
        <v>1</v>
      </c>
      <c r="S18" s="57"/>
      <c r="V18">
        <v>1</v>
      </c>
      <c r="W18" s="49">
        <v>45946</v>
      </c>
      <c r="X18" s="45">
        <v>0.8125</v>
      </c>
      <c r="Z18" s="150" t="s">
        <v>91</v>
      </c>
      <c r="AB18" s="19">
        <v>2</v>
      </c>
      <c r="AC18" s="49">
        <v>45967</v>
      </c>
      <c r="AD18" s="45">
        <v>0.77083333333333337</v>
      </c>
      <c r="AF18" s="238" t="s">
        <v>88</v>
      </c>
    </row>
    <row r="19" spans="1:32" x14ac:dyDescent="0.3">
      <c r="A19" s="310"/>
      <c r="B19" s="308"/>
      <c r="C19" s="45">
        <v>0.85416666666666663</v>
      </c>
      <c r="E19" s="235">
        <v>5</v>
      </c>
      <c r="F19" s="139" t="str">
        <f t="shared" si="0"/>
        <v>Yes</v>
      </c>
      <c r="G19" s="142" t="str">
        <f t="shared" si="6"/>
        <v>5 - 2</v>
      </c>
      <c r="H19" s="139" t="str">
        <f t="shared" si="1"/>
        <v>Yes</v>
      </c>
      <c r="I19" s="235">
        <v>2</v>
      </c>
      <c r="J19" s="1" t="str">
        <f t="shared" si="2"/>
        <v>Yes</v>
      </c>
      <c r="L19" s="140"/>
      <c r="M19" s="139" t="str">
        <f t="shared" si="3"/>
        <v/>
      </c>
      <c r="N19" s="140"/>
      <c r="O19" s="139" t="str">
        <f t="shared" si="4"/>
        <v/>
      </c>
      <c r="P19" s="140"/>
      <c r="Q19" s="1" t="str">
        <f t="shared" si="8"/>
        <v/>
      </c>
      <c r="R19" s="57">
        <v>1</v>
      </c>
      <c r="S19" s="57"/>
      <c r="V19">
        <v>1</v>
      </c>
      <c r="W19" s="49">
        <v>45946</v>
      </c>
      <c r="X19" s="45">
        <v>0.85416666666666663</v>
      </c>
      <c r="Z19" s="150" t="s">
        <v>81</v>
      </c>
      <c r="AB19" s="19">
        <v>2</v>
      </c>
      <c r="AC19" s="49">
        <v>45974</v>
      </c>
      <c r="AD19" s="45">
        <v>0.77083333333333337</v>
      </c>
      <c r="AF19" s="238" t="s">
        <v>83</v>
      </c>
    </row>
    <row r="20" spans="1:32" x14ac:dyDescent="0.3">
      <c r="A20" s="310"/>
      <c r="B20" s="309"/>
      <c r="C20" s="45">
        <v>0.85416666666666663</v>
      </c>
      <c r="E20" s="235">
        <v>3</v>
      </c>
      <c r="F20" s="139" t="str">
        <f t="shared" si="0"/>
        <v>Yes</v>
      </c>
      <c r="G20" s="142" t="str">
        <f t="shared" si="6"/>
        <v>3 - 6</v>
      </c>
      <c r="H20" s="139" t="str">
        <f t="shared" si="1"/>
        <v>Yes</v>
      </c>
      <c r="I20" s="235">
        <v>6</v>
      </c>
      <c r="J20" s="1" t="str">
        <f t="shared" si="2"/>
        <v>Yes</v>
      </c>
      <c r="L20" s="140"/>
      <c r="M20" s="139" t="str">
        <f t="shared" si="3"/>
        <v/>
      </c>
      <c r="N20" s="140"/>
      <c r="O20" s="139" t="str">
        <f t="shared" si="4"/>
        <v/>
      </c>
      <c r="P20" s="140"/>
      <c r="Q20" s="1" t="str">
        <f t="shared" si="8"/>
        <v/>
      </c>
      <c r="R20" s="57">
        <v>2</v>
      </c>
      <c r="S20" s="57"/>
      <c r="V20">
        <v>2</v>
      </c>
      <c r="W20" s="49">
        <v>45946</v>
      </c>
      <c r="X20" s="45">
        <v>0.85416666666666663</v>
      </c>
      <c r="Z20" s="150" t="s">
        <v>82</v>
      </c>
      <c r="AB20" s="19">
        <v>2</v>
      </c>
      <c r="AC20" s="49">
        <v>45981</v>
      </c>
      <c r="AD20" s="45">
        <v>0.77083333333333337</v>
      </c>
      <c r="AF20" s="238" t="s">
        <v>79</v>
      </c>
    </row>
    <row r="21" spans="1:32" x14ac:dyDescent="0.3">
      <c r="A21" s="311">
        <v>4</v>
      </c>
      <c r="B21" s="307">
        <f>B15+7</f>
        <v>45953</v>
      </c>
      <c r="C21" s="45">
        <v>0.77083333333333337</v>
      </c>
      <c r="E21" s="235">
        <v>1</v>
      </c>
      <c r="F21" s="139" t="str">
        <f t="shared" ref="F21:F44" si="9">IF(ISBLANK(E21),"",IF(E21&gt;L21,"Yes","No"))</f>
        <v>Yes</v>
      </c>
      <c r="G21" s="142" t="str">
        <f t="shared" ref="G21:G44" si="10">E21&amp;" - "&amp;I21</f>
        <v>1 - 2</v>
      </c>
      <c r="H21" s="139" t="str">
        <f t="shared" ref="H21:H44" si="11">IF(ISBLANK(G21),"",IF(G21&gt;N21,"Yes","No"))</f>
        <v>Yes</v>
      </c>
      <c r="I21" s="235">
        <v>2</v>
      </c>
      <c r="J21" s="1" t="str">
        <f t="shared" si="2"/>
        <v>Yes</v>
      </c>
      <c r="L21" s="48"/>
      <c r="M21" s="1" t="str">
        <f t="shared" si="3"/>
        <v/>
      </c>
      <c r="N21" s="48"/>
      <c r="O21" s="1" t="str">
        <f t="shared" si="4"/>
        <v/>
      </c>
      <c r="P21" s="48"/>
      <c r="Q21" s="1" t="str">
        <f t="shared" si="8"/>
        <v/>
      </c>
      <c r="R21" s="57">
        <v>2</v>
      </c>
      <c r="S21" s="57"/>
      <c r="V21">
        <v>2</v>
      </c>
      <c r="W21" s="49">
        <v>45953</v>
      </c>
      <c r="X21" s="45">
        <v>0.77083333333333337</v>
      </c>
      <c r="Z21" s="150" t="s">
        <v>92</v>
      </c>
      <c r="AB21" s="19">
        <v>2</v>
      </c>
      <c r="AC21" s="49">
        <v>45988</v>
      </c>
      <c r="AD21" s="45">
        <v>0.77083333333333337</v>
      </c>
      <c r="AF21" s="238" t="s">
        <v>87</v>
      </c>
    </row>
    <row r="22" spans="1:32" ht="15" thickBot="1" x14ac:dyDescent="0.35">
      <c r="A22" s="311"/>
      <c r="B22" s="308"/>
      <c r="C22" s="45">
        <v>0.77083333333333337</v>
      </c>
      <c r="E22" s="235">
        <v>4</v>
      </c>
      <c r="F22" s="139" t="str">
        <f t="shared" si="9"/>
        <v>Yes</v>
      </c>
      <c r="G22" s="142" t="str">
        <f t="shared" si="10"/>
        <v>4 - 3</v>
      </c>
      <c r="H22" s="139" t="str">
        <f t="shared" si="11"/>
        <v>Yes</v>
      </c>
      <c r="I22" s="235">
        <v>3</v>
      </c>
      <c r="J22" s="1" t="str">
        <f t="shared" si="2"/>
        <v>Yes</v>
      </c>
      <c r="L22" s="48"/>
      <c r="M22" s="1" t="str">
        <f t="shared" si="3"/>
        <v/>
      </c>
      <c r="N22" s="48"/>
      <c r="O22" s="1" t="str">
        <f t="shared" si="4"/>
        <v/>
      </c>
      <c r="P22" s="48"/>
      <c r="Q22" s="1" t="str">
        <f t="shared" si="8"/>
        <v/>
      </c>
      <c r="R22" s="57">
        <v>1</v>
      </c>
      <c r="S22" s="57"/>
      <c r="V22">
        <v>1</v>
      </c>
      <c r="W22" s="49">
        <v>45953</v>
      </c>
      <c r="X22" s="45">
        <v>0.77083333333333337</v>
      </c>
      <c r="Z22" s="150" t="s">
        <v>87</v>
      </c>
      <c r="AB22" s="146">
        <v>2</v>
      </c>
      <c r="AC22" s="147">
        <v>45995</v>
      </c>
      <c r="AD22" s="148">
        <v>0.77083333333333337</v>
      </c>
      <c r="AE22" s="33"/>
      <c r="AF22" s="239" t="s">
        <v>90</v>
      </c>
    </row>
    <row r="23" spans="1:32" x14ac:dyDescent="0.3">
      <c r="A23" s="311"/>
      <c r="B23" s="308"/>
      <c r="C23" s="45">
        <v>0.8125</v>
      </c>
      <c r="E23" s="235">
        <v>5</v>
      </c>
      <c r="F23" s="139" t="str">
        <f t="shared" si="9"/>
        <v>Yes</v>
      </c>
      <c r="G23" s="142" t="str">
        <f t="shared" si="10"/>
        <v>5 - 6</v>
      </c>
      <c r="H23" s="139" t="str">
        <f t="shared" si="11"/>
        <v>Yes</v>
      </c>
      <c r="I23" s="235">
        <v>6</v>
      </c>
      <c r="J23" s="1" t="str">
        <f t="shared" si="2"/>
        <v>Yes</v>
      </c>
      <c r="L23" s="48"/>
      <c r="M23" s="1" t="str">
        <f t="shared" si="3"/>
        <v/>
      </c>
      <c r="N23" s="48"/>
      <c r="O23" s="1" t="str">
        <f t="shared" si="4"/>
        <v/>
      </c>
      <c r="P23" s="48"/>
      <c r="Q23" s="1" t="str">
        <f t="shared" si="8"/>
        <v/>
      </c>
      <c r="R23" s="57">
        <v>1</v>
      </c>
      <c r="S23" s="57"/>
      <c r="V23">
        <v>1</v>
      </c>
      <c r="W23" s="49">
        <v>45953</v>
      </c>
      <c r="X23" s="45">
        <v>0.8125</v>
      </c>
      <c r="Z23" s="150" t="s">
        <v>165</v>
      </c>
      <c r="AB23" s="143">
        <v>1</v>
      </c>
      <c r="AC23" s="144">
        <v>45932</v>
      </c>
      <c r="AD23" s="145">
        <v>0.8125</v>
      </c>
      <c r="AE23" s="27"/>
      <c r="AF23" s="237" t="s">
        <v>86</v>
      </c>
    </row>
    <row r="24" spans="1:32" x14ac:dyDescent="0.3">
      <c r="A24" s="311"/>
      <c r="B24" s="308"/>
      <c r="C24" s="45">
        <v>0.8125</v>
      </c>
      <c r="E24" s="235">
        <v>3</v>
      </c>
      <c r="F24" s="139" t="str">
        <f t="shared" si="9"/>
        <v>Yes</v>
      </c>
      <c r="G24" s="142" t="str">
        <f t="shared" si="10"/>
        <v>3 - 1</v>
      </c>
      <c r="H24" s="139" t="str">
        <f t="shared" si="11"/>
        <v>Yes</v>
      </c>
      <c r="I24" s="235">
        <v>1</v>
      </c>
      <c r="J24" s="1" t="str">
        <f t="shared" si="2"/>
        <v>Yes</v>
      </c>
      <c r="L24" s="48"/>
      <c r="M24" s="1" t="str">
        <f t="shared" si="3"/>
        <v/>
      </c>
      <c r="N24" s="48"/>
      <c r="O24" s="1" t="str">
        <f t="shared" si="4"/>
        <v/>
      </c>
      <c r="P24" s="48"/>
      <c r="Q24" s="1" t="str">
        <f t="shared" si="8"/>
        <v/>
      </c>
      <c r="R24" s="57">
        <v>2</v>
      </c>
      <c r="S24" s="57"/>
      <c r="V24">
        <v>2</v>
      </c>
      <c r="W24" s="49">
        <v>45953</v>
      </c>
      <c r="X24" s="45">
        <v>0.8125</v>
      </c>
      <c r="Z24" s="150" t="s">
        <v>80</v>
      </c>
      <c r="AB24" s="19">
        <v>1</v>
      </c>
      <c r="AC24" s="49">
        <v>45939</v>
      </c>
      <c r="AD24" s="45">
        <v>0.8125</v>
      </c>
      <c r="AF24" s="238" t="s">
        <v>163</v>
      </c>
    </row>
    <row r="25" spans="1:32" x14ac:dyDescent="0.3">
      <c r="A25" s="311"/>
      <c r="B25" s="308"/>
      <c r="C25" s="45">
        <v>0.85416666666666663</v>
      </c>
      <c r="E25" s="235">
        <v>6</v>
      </c>
      <c r="F25" s="139" t="str">
        <f t="shared" si="9"/>
        <v>Yes</v>
      </c>
      <c r="G25" s="142" t="str">
        <f t="shared" si="10"/>
        <v>6 - 2</v>
      </c>
      <c r="H25" s="139" t="str">
        <f t="shared" si="11"/>
        <v>Yes</v>
      </c>
      <c r="I25" s="235">
        <v>2</v>
      </c>
      <c r="J25" s="1" t="str">
        <f t="shared" si="2"/>
        <v>Yes</v>
      </c>
      <c r="L25" s="48"/>
      <c r="M25" s="1" t="str">
        <f t="shared" si="3"/>
        <v/>
      </c>
      <c r="N25" s="48"/>
      <c r="O25" s="1" t="str">
        <f t="shared" si="4"/>
        <v/>
      </c>
      <c r="P25" s="48"/>
      <c r="Q25" s="1" t="str">
        <f t="shared" si="8"/>
        <v/>
      </c>
      <c r="R25" s="57">
        <v>2</v>
      </c>
      <c r="S25" s="57"/>
      <c r="V25">
        <v>2</v>
      </c>
      <c r="W25" s="49">
        <v>45953</v>
      </c>
      <c r="X25" s="45">
        <v>0.85416666666666663</v>
      </c>
      <c r="Z25" s="150" t="s">
        <v>166</v>
      </c>
      <c r="AB25" s="19">
        <v>1</v>
      </c>
      <c r="AC25" s="49">
        <v>45946</v>
      </c>
      <c r="AD25" s="45">
        <v>0.8125</v>
      </c>
      <c r="AF25" s="238" t="s">
        <v>91</v>
      </c>
    </row>
    <row r="26" spans="1:32" x14ac:dyDescent="0.3">
      <c r="A26" s="311"/>
      <c r="B26" s="309"/>
      <c r="C26" s="45">
        <v>0.85416666666666663</v>
      </c>
      <c r="E26" s="235">
        <v>4</v>
      </c>
      <c r="F26" s="139" t="str">
        <f t="shared" si="9"/>
        <v>Yes</v>
      </c>
      <c r="G26" s="142" t="str">
        <f t="shared" si="10"/>
        <v>4 - 5</v>
      </c>
      <c r="H26" s="139" t="str">
        <f t="shared" si="11"/>
        <v>Yes</v>
      </c>
      <c r="I26" s="235">
        <v>5</v>
      </c>
      <c r="J26" s="1" t="str">
        <f t="shared" si="2"/>
        <v>Yes</v>
      </c>
      <c r="L26" s="48"/>
      <c r="M26" s="1" t="str">
        <f t="shared" si="3"/>
        <v/>
      </c>
      <c r="N26" s="48"/>
      <c r="O26" s="1" t="str">
        <f t="shared" si="4"/>
        <v/>
      </c>
      <c r="P26" s="48"/>
      <c r="Q26" s="1" t="str">
        <f t="shared" si="8"/>
        <v/>
      </c>
      <c r="R26" s="57">
        <v>1</v>
      </c>
      <c r="S26" s="57"/>
      <c r="V26">
        <v>1</v>
      </c>
      <c r="W26" s="49">
        <v>45953</v>
      </c>
      <c r="X26" s="45">
        <v>0.85416666666666663</v>
      </c>
      <c r="Z26" s="150" t="s">
        <v>84</v>
      </c>
      <c r="AB26" s="19">
        <v>1</v>
      </c>
      <c r="AC26" s="49">
        <v>45953</v>
      </c>
      <c r="AD26" s="45">
        <v>0.8125</v>
      </c>
      <c r="AF26" s="238" t="s">
        <v>165</v>
      </c>
    </row>
    <row r="27" spans="1:32" x14ac:dyDescent="0.3">
      <c r="A27" s="316">
        <v>5</v>
      </c>
      <c r="B27" s="307">
        <f>B21+7</f>
        <v>45960</v>
      </c>
      <c r="C27" s="45">
        <v>0.77083333333333337</v>
      </c>
      <c r="E27" s="235">
        <v>1</v>
      </c>
      <c r="F27" s="139" t="str">
        <f t="shared" si="9"/>
        <v>Yes</v>
      </c>
      <c r="G27" s="142" t="str">
        <f t="shared" si="10"/>
        <v>1 - 6</v>
      </c>
      <c r="H27" s="139" t="str">
        <f t="shared" si="11"/>
        <v>Yes</v>
      </c>
      <c r="I27" s="235">
        <v>6</v>
      </c>
      <c r="J27" s="1" t="str">
        <f t="shared" si="2"/>
        <v>Yes</v>
      </c>
      <c r="L27" s="48"/>
      <c r="M27" s="1" t="str">
        <f t="shared" si="3"/>
        <v/>
      </c>
      <c r="N27" s="48"/>
      <c r="O27" s="1" t="str">
        <f t="shared" si="4"/>
        <v/>
      </c>
      <c r="P27" s="48"/>
      <c r="Q27" s="1" t="str">
        <f t="shared" si="8"/>
        <v/>
      </c>
      <c r="R27" s="57">
        <v>1</v>
      </c>
      <c r="S27" s="57"/>
      <c r="V27">
        <v>1</v>
      </c>
      <c r="W27" s="49">
        <v>45960</v>
      </c>
      <c r="X27" s="45">
        <v>0.77083333333333337</v>
      </c>
      <c r="Z27" s="150" t="s">
        <v>90</v>
      </c>
      <c r="AB27" s="19">
        <v>1</v>
      </c>
      <c r="AC27" s="49">
        <v>45960</v>
      </c>
      <c r="AD27" s="45">
        <v>0.8125</v>
      </c>
      <c r="AF27" s="238" t="s">
        <v>75</v>
      </c>
    </row>
    <row r="28" spans="1:32" x14ac:dyDescent="0.3">
      <c r="A28" s="316"/>
      <c r="B28" s="308"/>
      <c r="C28" s="45">
        <v>0.77083333333333337</v>
      </c>
      <c r="E28" s="235">
        <v>3</v>
      </c>
      <c r="F28" s="139" t="str">
        <f t="shared" si="9"/>
        <v>Yes</v>
      </c>
      <c r="G28" s="142" t="str">
        <f t="shared" si="10"/>
        <v>3 - 5</v>
      </c>
      <c r="H28" s="139" t="str">
        <f t="shared" si="11"/>
        <v>Yes</v>
      </c>
      <c r="I28" s="235">
        <v>5</v>
      </c>
      <c r="J28" s="1" t="str">
        <f t="shared" si="2"/>
        <v>Yes</v>
      </c>
      <c r="L28" s="48"/>
      <c r="M28" s="1" t="str">
        <f t="shared" si="3"/>
        <v/>
      </c>
      <c r="N28" s="48"/>
      <c r="O28" s="1" t="str">
        <f t="shared" si="4"/>
        <v/>
      </c>
      <c r="P28" s="48"/>
      <c r="Q28" s="1" t="str">
        <f t="shared" si="8"/>
        <v/>
      </c>
      <c r="R28" s="57">
        <v>2</v>
      </c>
      <c r="S28" s="57"/>
      <c r="V28">
        <v>2</v>
      </c>
      <c r="W28" s="49">
        <v>45960</v>
      </c>
      <c r="X28" s="45">
        <v>0.77083333333333337</v>
      </c>
      <c r="Z28" s="150" t="s">
        <v>167</v>
      </c>
      <c r="AB28" s="19">
        <v>1</v>
      </c>
      <c r="AC28" s="49">
        <v>45967</v>
      </c>
      <c r="AD28" s="45">
        <v>0.8125</v>
      </c>
      <c r="AF28" s="238" t="s">
        <v>161</v>
      </c>
    </row>
    <row r="29" spans="1:32" x14ac:dyDescent="0.3">
      <c r="A29" s="316"/>
      <c r="B29" s="308"/>
      <c r="C29" s="45">
        <v>0.8125</v>
      </c>
      <c r="E29" s="235">
        <v>4</v>
      </c>
      <c r="F29" s="139" t="str">
        <f t="shared" si="9"/>
        <v>Yes</v>
      </c>
      <c r="G29" s="142" t="str">
        <f t="shared" si="10"/>
        <v>4 - 2</v>
      </c>
      <c r="H29" s="139" t="str">
        <f t="shared" si="11"/>
        <v>Yes</v>
      </c>
      <c r="I29" s="235">
        <v>2</v>
      </c>
      <c r="J29" s="1" t="str">
        <f t="shared" si="2"/>
        <v>Yes</v>
      </c>
      <c r="L29" s="48"/>
      <c r="M29" s="1" t="str">
        <f t="shared" si="3"/>
        <v/>
      </c>
      <c r="N29" s="48"/>
      <c r="O29" s="1" t="str">
        <f t="shared" si="4"/>
        <v/>
      </c>
      <c r="P29" s="48"/>
      <c r="Q29" s="1" t="str">
        <f t="shared" si="8"/>
        <v/>
      </c>
      <c r="R29" s="57">
        <v>2</v>
      </c>
      <c r="S29" s="57"/>
      <c r="V29">
        <v>2</v>
      </c>
      <c r="W29" s="49">
        <v>45960</v>
      </c>
      <c r="X29" s="45">
        <v>0.8125</v>
      </c>
      <c r="Z29" s="150" t="s">
        <v>168</v>
      </c>
      <c r="AB29" s="19">
        <v>1</v>
      </c>
      <c r="AC29" s="49">
        <v>45974</v>
      </c>
      <c r="AD29" s="45">
        <v>0.8125</v>
      </c>
      <c r="AF29" s="238" t="s">
        <v>78</v>
      </c>
    </row>
    <row r="30" spans="1:32" x14ac:dyDescent="0.3">
      <c r="A30" s="316"/>
      <c r="B30" s="308"/>
      <c r="C30" s="45">
        <v>0.8125</v>
      </c>
      <c r="E30" s="235">
        <v>5</v>
      </c>
      <c r="F30" s="139" t="str">
        <f t="shared" si="9"/>
        <v>Yes</v>
      </c>
      <c r="G30" s="142" t="str">
        <f t="shared" si="10"/>
        <v>5 - 1</v>
      </c>
      <c r="H30" s="139" t="str">
        <f t="shared" si="11"/>
        <v>Yes</v>
      </c>
      <c r="I30" s="235">
        <v>1</v>
      </c>
      <c r="J30" s="1" t="str">
        <f t="shared" si="2"/>
        <v>Yes</v>
      </c>
      <c r="L30" s="48"/>
      <c r="M30" s="1" t="str">
        <f t="shared" si="3"/>
        <v/>
      </c>
      <c r="N30" s="48"/>
      <c r="O30" s="1" t="str">
        <f t="shared" si="4"/>
        <v/>
      </c>
      <c r="P30" s="48"/>
      <c r="Q30" s="1" t="str">
        <f t="shared" si="8"/>
        <v/>
      </c>
      <c r="R30" s="57">
        <v>1</v>
      </c>
      <c r="S30" s="57"/>
      <c r="V30">
        <v>1</v>
      </c>
      <c r="W30" s="49">
        <v>45960</v>
      </c>
      <c r="X30" s="45">
        <v>0.8125</v>
      </c>
      <c r="Z30" s="150" t="s">
        <v>75</v>
      </c>
      <c r="AB30" s="19">
        <v>1</v>
      </c>
      <c r="AC30" s="49">
        <v>45981</v>
      </c>
      <c r="AD30" s="45">
        <v>0.8125</v>
      </c>
      <c r="AF30" s="238" t="s">
        <v>164</v>
      </c>
    </row>
    <row r="31" spans="1:32" x14ac:dyDescent="0.3">
      <c r="A31" s="316"/>
      <c r="B31" s="308"/>
      <c r="C31" s="45">
        <v>0.85416666666666663</v>
      </c>
      <c r="E31" s="235">
        <v>4</v>
      </c>
      <c r="F31" s="139" t="str">
        <f t="shared" si="9"/>
        <v>Yes</v>
      </c>
      <c r="G31" s="142" t="str">
        <f t="shared" si="10"/>
        <v>4 - 6</v>
      </c>
      <c r="H31" s="139" t="str">
        <f t="shared" si="11"/>
        <v>Yes</v>
      </c>
      <c r="I31" s="235">
        <v>6</v>
      </c>
      <c r="J31" s="1" t="str">
        <f t="shared" si="2"/>
        <v>Yes</v>
      </c>
      <c r="L31" s="48"/>
      <c r="M31" s="1" t="str">
        <f t="shared" si="3"/>
        <v/>
      </c>
      <c r="N31" s="48"/>
      <c r="O31" s="1" t="str">
        <f t="shared" si="4"/>
        <v/>
      </c>
      <c r="P31" s="48"/>
      <c r="Q31" s="1" t="str">
        <f t="shared" si="8"/>
        <v/>
      </c>
      <c r="R31" s="57">
        <v>1</v>
      </c>
      <c r="S31" s="57"/>
      <c r="V31">
        <v>1</v>
      </c>
      <c r="W31" s="49">
        <v>45960</v>
      </c>
      <c r="X31" s="45">
        <v>0.85416666666666663</v>
      </c>
      <c r="Z31" s="150" t="s">
        <v>169</v>
      </c>
      <c r="AB31" s="19">
        <v>1</v>
      </c>
      <c r="AC31" s="49">
        <v>45988</v>
      </c>
      <c r="AD31" s="45">
        <v>0.8125</v>
      </c>
      <c r="AF31" s="238" t="s">
        <v>80</v>
      </c>
    </row>
    <row r="32" spans="1:32" ht="15" thickBot="1" x14ac:dyDescent="0.35">
      <c r="A32" s="316"/>
      <c r="B32" s="309"/>
      <c r="C32" s="45">
        <v>0.85416666666666663</v>
      </c>
      <c r="E32" s="235">
        <v>3</v>
      </c>
      <c r="F32" s="139" t="str">
        <f t="shared" si="9"/>
        <v>Yes</v>
      </c>
      <c r="G32" s="142" t="str">
        <f t="shared" si="10"/>
        <v>3 - 2</v>
      </c>
      <c r="H32" s="139" t="str">
        <f t="shared" si="11"/>
        <v>Yes</v>
      </c>
      <c r="I32" s="235">
        <v>2</v>
      </c>
      <c r="J32" s="1" t="str">
        <f t="shared" si="2"/>
        <v>Yes</v>
      </c>
      <c r="L32" s="48"/>
      <c r="M32" s="1" t="str">
        <f t="shared" si="3"/>
        <v/>
      </c>
      <c r="N32" s="48"/>
      <c r="O32" s="1" t="str">
        <f t="shared" si="4"/>
        <v/>
      </c>
      <c r="P32" s="48"/>
      <c r="Q32" s="1" t="str">
        <f t="shared" si="8"/>
        <v/>
      </c>
      <c r="R32" s="57">
        <v>2</v>
      </c>
      <c r="S32" s="57"/>
      <c r="V32">
        <v>2</v>
      </c>
      <c r="W32" s="49">
        <v>45960</v>
      </c>
      <c r="X32" s="45">
        <v>0.85416666666666663</v>
      </c>
      <c r="Z32" s="150" t="s">
        <v>89</v>
      </c>
      <c r="AB32" s="146">
        <v>1</v>
      </c>
      <c r="AC32" s="147">
        <v>45995</v>
      </c>
      <c r="AD32" s="148">
        <v>0.8125</v>
      </c>
      <c r="AE32" s="33"/>
      <c r="AF32" s="239" t="s">
        <v>168</v>
      </c>
    </row>
    <row r="33" spans="1:32" x14ac:dyDescent="0.3">
      <c r="A33" s="310">
        <v>6</v>
      </c>
      <c r="B33" s="307">
        <f>B27+7</f>
        <v>45967</v>
      </c>
      <c r="C33" s="45">
        <v>0.77083333333333337</v>
      </c>
      <c r="E33" s="235">
        <v>4</v>
      </c>
      <c r="F33" s="139" t="str">
        <f t="shared" si="9"/>
        <v>Yes</v>
      </c>
      <c r="G33" s="142" t="str">
        <f t="shared" si="10"/>
        <v>4 - 1</v>
      </c>
      <c r="H33" s="139" t="str">
        <f t="shared" si="11"/>
        <v>Yes</v>
      </c>
      <c r="I33" s="235">
        <v>1</v>
      </c>
      <c r="J33" s="1" t="str">
        <f t="shared" si="2"/>
        <v>Yes</v>
      </c>
      <c r="L33" s="141"/>
      <c r="M33" s="141" t="str">
        <f t="shared" si="3"/>
        <v/>
      </c>
      <c r="N33" s="141"/>
      <c r="O33" s="141" t="str">
        <f t="shared" si="4"/>
        <v/>
      </c>
      <c r="P33" s="141"/>
      <c r="Q33" s="1" t="str">
        <f t="shared" ref="Q33:Q38" si="12">IF(ISBLANK(P33),"",IF(P33&gt;I33,"yes","No"))</f>
        <v/>
      </c>
      <c r="R33" s="57">
        <v>2</v>
      </c>
      <c r="S33" s="57"/>
      <c r="V33">
        <v>2</v>
      </c>
      <c r="W33" s="49">
        <v>45967</v>
      </c>
      <c r="X33" s="45">
        <v>0.77083333333333337</v>
      </c>
      <c r="Z33" s="150" t="s">
        <v>88</v>
      </c>
      <c r="AB33" s="143">
        <v>2</v>
      </c>
      <c r="AC33" s="144">
        <v>45932</v>
      </c>
      <c r="AD33" s="145">
        <v>0.8125</v>
      </c>
      <c r="AE33" s="27"/>
      <c r="AF33" s="237" t="s">
        <v>161</v>
      </c>
    </row>
    <row r="34" spans="1:32" x14ac:dyDescent="0.3">
      <c r="A34" s="310"/>
      <c r="B34" s="308"/>
      <c r="C34" s="45">
        <v>0.77083333333333337</v>
      </c>
      <c r="E34" s="235">
        <v>2</v>
      </c>
      <c r="F34" s="139" t="str">
        <f t="shared" si="9"/>
        <v>Yes</v>
      </c>
      <c r="G34" s="142" t="str">
        <f t="shared" si="10"/>
        <v>2 - 5</v>
      </c>
      <c r="H34" s="139" t="str">
        <f t="shared" si="11"/>
        <v>Yes</v>
      </c>
      <c r="I34" s="235">
        <v>5</v>
      </c>
      <c r="J34" s="1" t="str">
        <f t="shared" si="2"/>
        <v>Yes</v>
      </c>
      <c r="L34" s="141"/>
      <c r="M34" s="141" t="str">
        <f t="shared" si="3"/>
        <v/>
      </c>
      <c r="N34" s="141"/>
      <c r="O34" s="141" t="str">
        <f t="shared" si="4"/>
        <v/>
      </c>
      <c r="P34" s="141"/>
      <c r="Q34" s="1" t="str">
        <f t="shared" si="12"/>
        <v/>
      </c>
      <c r="R34" s="57">
        <v>1</v>
      </c>
      <c r="S34" s="57"/>
      <c r="V34">
        <v>1</v>
      </c>
      <c r="W34" s="49">
        <v>45967</v>
      </c>
      <c r="X34" s="45">
        <v>0.77083333333333337</v>
      </c>
      <c r="Z34" s="150" t="s">
        <v>160</v>
      </c>
      <c r="AB34" s="19">
        <v>2</v>
      </c>
      <c r="AC34" s="49">
        <v>45939</v>
      </c>
      <c r="AD34" s="45">
        <v>0.8125</v>
      </c>
      <c r="AF34" s="238" t="s">
        <v>78</v>
      </c>
    </row>
    <row r="35" spans="1:32" x14ac:dyDescent="0.3">
      <c r="A35" s="310"/>
      <c r="B35" s="308"/>
      <c r="C35" s="45">
        <v>0.8125</v>
      </c>
      <c r="E35" s="235">
        <v>6</v>
      </c>
      <c r="F35" s="139" t="str">
        <f t="shared" si="9"/>
        <v>Yes</v>
      </c>
      <c r="G35" s="142" t="str">
        <f t="shared" si="10"/>
        <v>6 - 3</v>
      </c>
      <c r="H35" s="139" t="str">
        <f t="shared" si="11"/>
        <v>Yes</v>
      </c>
      <c r="I35" s="235">
        <v>3</v>
      </c>
      <c r="J35" s="1" t="str">
        <f t="shared" si="2"/>
        <v>Yes</v>
      </c>
      <c r="L35" s="141"/>
      <c r="M35" s="141" t="str">
        <f t="shared" si="3"/>
        <v/>
      </c>
      <c r="N35" s="141"/>
      <c r="O35" s="141" t="str">
        <f t="shared" si="4"/>
        <v/>
      </c>
      <c r="P35" s="141"/>
      <c r="Q35" s="1" t="str">
        <f t="shared" si="12"/>
        <v/>
      </c>
      <c r="R35" s="57">
        <v>1</v>
      </c>
      <c r="S35" s="57"/>
      <c r="V35">
        <v>1</v>
      </c>
      <c r="W35" s="49">
        <v>45967</v>
      </c>
      <c r="X35" s="45">
        <v>0.8125</v>
      </c>
      <c r="Z35" s="150" t="s">
        <v>161</v>
      </c>
      <c r="AB35" s="19">
        <v>2</v>
      </c>
      <c r="AC35" s="49">
        <v>45946</v>
      </c>
      <c r="AD35" s="45">
        <v>0.8125</v>
      </c>
      <c r="AF35" s="238" t="s">
        <v>164</v>
      </c>
    </row>
    <row r="36" spans="1:32" x14ac:dyDescent="0.3">
      <c r="A36" s="310"/>
      <c r="B36" s="308"/>
      <c r="C36" s="45">
        <v>0.8125</v>
      </c>
      <c r="E36" s="235">
        <v>2</v>
      </c>
      <c r="F36" s="139" t="str">
        <f t="shared" si="9"/>
        <v>Yes</v>
      </c>
      <c r="G36" s="142" t="str">
        <f t="shared" si="10"/>
        <v>2 - 1</v>
      </c>
      <c r="H36" s="139" t="str">
        <f t="shared" si="11"/>
        <v>Yes</v>
      </c>
      <c r="I36" s="235">
        <v>1</v>
      </c>
      <c r="J36" s="1" t="str">
        <f t="shared" si="2"/>
        <v>Yes</v>
      </c>
      <c r="L36" s="141"/>
      <c r="M36" s="141" t="str">
        <f t="shared" si="3"/>
        <v/>
      </c>
      <c r="N36" s="141"/>
      <c r="O36" s="141" t="str">
        <f t="shared" si="4"/>
        <v/>
      </c>
      <c r="P36" s="141"/>
      <c r="Q36" s="1" t="str">
        <f t="shared" si="12"/>
        <v/>
      </c>
      <c r="R36" s="57">
        <v>2</v>
      </c>
      <c r="S36" s="57"/>
      <c r="U36" s="44"/>
      <c r="V36">
        <v>2</v>
      </c>
      <c r="W36" s="49">
        <v>45967</v>
      </c>
      <c r="X36" s="45">
        <v>0.8125</v>
      </c>
      <c r="Z36" s="150" t="s">
        <v>86</v>
      </c>
      <c r="AB36" s="19">
        <v>2</v>
      </c>
      <c r="AC36" s="49">
        <v>45953</v>
      </c>
      <c r="AD36" s="45">
        <v>0.8125</v>
      </c>
      <c r="AF36" s="238" t="s">
        <v>80</v>
      </c>
    </row>
    <row r="37" spans="1:32" x14ac:dyDescent="0.3">
      <c r="A37" s="310"/>
      <c r="B37" s="308"/>
      <c r="C37" s="45">
        <v>0.85416666666666663</v>
      </c>
      <c r="E37" s="235">
        <v>3</v>
      </c>
      <c r="F37" s="139" t="str">
        <f t="shared" si="9"/>
        <v>Yes</v>
      </c>
      <c r="G37" s="142" t="str">
        <f t="shared" si="10"/>
        <v>3 - 4</v>
      </c>
      <c r="H37" s="139" t="str">
        <f t="shared" si="11"/>
        <v>Yes</v>
      </c>
      <c r="I37" s="235">
        <v>4</v>
      </c>
      <c r="J37" s="1" t="str">
        <f t="shared" si="2"/>
        <v>Yes</v>
      </c>
      <c r="L37" s="141"/>
      <c r="M37" s="141" t="str">
        <f t="shared" si="3"/>
        <v/>
      </c>
      <c r="N37" s="141"/>
      <c r="O37" s="141" t="str">
        <f t="shared" si="4"/>
        <v/>
      </c>
      <c r="P37" s="141"/>
      <c r="Q37" s="1" t="str">
        <f t="shared" si="12"/>
        <v/>
      </c>
      <c r="R37" s="57">
        <v>2</v>
      </c>
      <c r="S37" s="57"/>
      <c r="U37" s="44"/>
      <c r="V37">
        <v>2</v>
      </c>
      <c r="W37" s="49">
        <v>45967</v>
      </c>
      <c r="X37" s="45">
        <v>0.85416666666666663</v>
      </c>
      <c r="Z37" s="150" t="s">
        <v>162</v>
      </c>
      <c r="AB37" s="19">
        <v>2</v>
      </c>
      <c r="AC37" s="49">
        <v>45960</v>
      </c>
      <c r="AD37" s="45">
        <v>0.8125</v>
      </c>
      <c r="AF37" s="238" t="s">
        <v>168</v>
      </c>
    </row>
    <row r="38" spans="1:32" x14ac:dyDescent="0.3">
      <c r="A38" s="310"/>
      <c r="B38" s="309"/>
      <c r="C38" s="45">
        <v>0.85416666666666663</v>
      </c>
      <c r="E38" s="235">
        <v>6</v>
      </c>
      <c r="F38" s="139" t="str">
        <f t="shared" si="9"/>
        <v>Yes</v>
      </c>
      <c r="G38" s="142" t="str">
        <f t="shared" si="10"/>
        <v>6 - 5</v>
      </c>
      <c r="H38" s="139" t="str">
        <f t="shared" si="11"/>
        <v>Yes</v>
      </c>
      <c r="I38" s="235">
        <v>5</v>
      </c>
      <c r="J38" s="1" t="str">
        <f t="shared" si="2"/>
        <v>Yes</v>
      </c>
      <c r="L38" s="141"/>
      <c r="M38" s="141" t="str">
        <f t="shared" si="3"/>
        <v/>
      </c>
      <c r="N38" s="141"/>
      <c r="O38" s="141" t="str">
        <f t="shared" si="4"/>
        <v/>
      </c>
      <c r="P38" s="141"/>
      <c r="Q38" s="1" t="str">
        <f t="shared" si="12"/>
        <v/>
      </c>
      <c r="R38" s="57">
        <v>1</v>
      </c>
      <c r="S38" s="57"/>
      <c r="U38" s="44"/>
      <c r="V38">
        <v>1</v>
      </c>
      <c r="W38" s="49">
        <v>45967</v>
      </c>
      <c r="X38" s="45">
        <v>0.85416666666666663</v>
      </c>
      <c r="Z38" s="150" t="s">
        <v>94</v>
      </c>
      <c r="AB38" s="19">
        <v>2</v>
      </c>
      <c r="AC38" s="49">
        <v>45967</v>
      </c>
      <c r="AD38" s="45">
        <v>0.8125</v>
      </c>
      <c r="AF38" s="238" t="s">
        <v>86</v>
      </c>
    </row>
    <row r="39" spans="1:32" x14ac:dyDescent="0.3">
      <c r="A39" s="311">
        <v>7</v>
      </c>
      <c r="B39" s="307">
        <f>B33+7</f>
        <v>45974</v>
      </c>
      <c r="C39" s="45">
        <v>0.77083333333333337</v>
      </c>
      <c r="E39" s="235">
        <v>1</v>
      </c>
      <c r="F39" s="139" t="str">
        <f t="shared" si="9"/>
        <v>Yes</v>
      </c>
      <c r="G39" s="142" t="str">
        <f t="shared" si="10"/>
        <v>1 - 3</v>
      </c>
      <c r="H39" s="139" t="str">
        <f t="shared" si="11"/>
        <v>Yes</v>
      </c>
      <c r="I39" s="235">
        <v>3</v>
      </c>
      <c r="J39" s="1" t="str">
        <f t="shared" si="2"/>
        <v>Yes</v>
      </c>
      <c r="L39" s="1"/>
      <c r="M39" s="1" t="str">
        <f t="shared" si="3"/>
        <v/>
      </c>
      <c r="N39" s="1"/>
      <c r="O39" s="1" t="str">
        <f t="shared" si="4"/>
        <v/>
      </c>
      <c r="P39" s="1"/>
      <c r="Q39" s="1" t="str">
        <f t="shared" ref="Q39:Q44" si="13">IF(ISBLANK(P39),"",IF(P39&gt;I39,"Yes","No"))</f>
        <v/>
      </c>
      <c r="R39" s="57">
        <v>1</v>
      </c>
      <c r="S39" s="57"/>
      <c r="V39">
        <v>1</v>
      </c>
      <c r="W39" s="49">
        <v>45974</v>
      </c>
      <c r="X39" s="45">
        <v>0.77083333333333337</v>
      </c>
      <c r="Z39" s="150" t="s">
        <v>93</v>
      </c>
      <c r="AB39" s="19">
        <v>2</v>
      </c>
      <c r="AC39" s="49">
        <v>45974</v>
      </c>
      <c r="AD39" s="45">
        <v>0.8125</v>
      </c>
      <c r="AF39" s="238" t="s">
        <v>163</v>
      </c>
    </row>
    <row r="40" spans="1:32" x14ac:dyDescent="0.3">
      <c r="A40" s="311"/>
      <c r="B40" s="308"/>
      <c r="C40" s="45">
        <v>0.77083333333333337</v>
      </c>
      <c r="E40" s="235">
        <v>2</v>
      </c>
      <c r="F40" s="139" t="str">
        <f t="shared" si="9"/>
        <v>Yes</v>
      </c>
      <c r="G40" s="142" t="str">
        <f t="shared" si="10"/>
        <v>2 - 6</v>
      </c>
      <c r="H40" s="139" t="str">
        <f t="shared" si="11"/>
        <v>Yes</v>
      </c>
      <c r="I40" s="235">
        <v>6</v>
      </c>
      <c r="J40" s="1" t="str">
        <f t="shared" si="2"/>
        <v>Yes</v>
      </c>
      <c r="L40" s="1"/>
      <c r="M40" s="1" t="str">
        <f t="shared" si="3"/>
        <v/>
      </c>
      <c r="N40" s="1"/>
      <c r="O40" s="1" t="str">
        <f t="shared" si="4"/>
        <v/>
      </c>
      <c r="P40" s="1"/>
      <c r="Q40" s="1" t="str">
        <f t="shared" si="13"/>
        <v/>
      </c>
      <c r="R40" s="57">
        <v>2</v>
      </c>
      <c r="S40" s="57"/>
      <c r="V40">
        <v>2</v>
      </c>
      <c r="W40" s="49">
        <v>45974</v>
      </c>
      <c r="X40" s="45">
        <v>0.77083333333333337</v>
      </c>
      <c r="Z40" s="150" t="s">
        <v>83</v>
      </c>
      <c r="AB40" s="19">
        <v>2</v>
      </c>
      <c r="AC40" s="49">
        <v>45981</v>
      </c>
      <c r="AD40" s="45">
        <v>0.8125</v>
      </c>
      <c r="AF40" s="238" t="s">
        <v>91</v>
      </c>
    </row>
    <row r="41" spans="1:32" x14ac:dyDescent="0.3">
      <c r="A41" s="311"/>
      <c r="B41" s="308"/>
      <c r="C41" s="45">
        <v>0.8125</v>
      </c>
      <c r="E41" s="235">
        <v>5</v>
      </c>
      <c r="F41" s="139" t="str">
        <f t="shared" si="9"/>
        <v>Yes</v>
      </c>
      <c r="G41" s="142" t="str">
        <f t="shared" si="10"/>
        <v>5 - 4</v>
      </c>
      <c r="H41" s="139" t="str">
        <f t="shared" si="11"/>
        <v>Yes</v>
      </c>
      <c r="I41" s="235">
        <v>4</v>
      </c>
      <c r="J41" s="1" t="str">
        <f t="shared" si="2"/>
        <v>Yes</v>
      </c>
      <c r="L41" s="1"/>
      <c r="M41" s="1" t="str">
        <f t="shared" si="3"/>
        <v/>
      </c>
      <c r="N41" s="1"/>
      <c r="O41" s="1" t="str">
        <f t="shared" si="4"/>
        <v/>
      </c>
      <c r="P41" s="1"/>
      <c r="Q41" s="1" t="str">
        <f t="shared" si="13"/>
        <v/>
      </c>
      <c r="R41" s="57">
        <v>2</v>
      </c>
      <c r="S41" s="57"/>
      <c r="V41">
        <v>2</v>
      </c>
      <c r="W41" s="49">
        <v>45974</v>
      </c>
      <c r="X41" s="45">
        <v>0.8125</v>
      </c>
      <c r="Z41" s="150" t="s">
        <v>163</v>
      </c>
      <c r="AB41" s="19">
        <v>2</v>
      </c>
      <c r="AC41" s="49">
        <v>45988</v>
      </c>
      <c r="AD41" s="45">
        <v>0.8125</v>
      </c>
      <c r="AF41" s="238" t="s">
        <v>165</v>
      </c>
    </row>
    <row r="42" spans="1:32" ht="15" thickBot="1" x14ac:dyDescent="0.35">
      <c r="A42" s="311"/>
      <c r="B42" s="308"/>
      <c r="C42" s="45">
        <v>0.8125</v>
      </c>
      <c r="E42" s="235">
        <v>6</v>
      </c>
      <c r="F42" s="139" t="str">
        <f t="shared" si="9"/>
        <v>Yes</v>
      </c>
      <c r="G42" s="142" t="str">
        <f t="shared" si="10"/>
        <v>6 - 1</v>
      </c>
      <c r="H42" s="139" t="str">
        <f t="shared" si="11"/>
        <v>Yes</v>
      </c>
      <c r="I42" s="235">
        <v>1</v>
      </c>
      <c r="J42" s="1" t="str">
        <f t="shared" si="2"/>
        <v>Yes</v>
      </c>
      <c r="L42" s="1"/>
      <c r="M42" s="1" t="str">
        <f t="shared" si="3"/>
        <v/>
      </c>
      <c r="N42" s="1"/>
      <c r="O42" s="1" t="str">
        <f t="shared" si="4"/>
        <v/>
      </c>
      <c r="P42" s="1"/>
      <c r="Q42" s="1" t="str">
        <f t="shared" si="13"/>
        <v/>
      </c>
      <c r="R42" s="57">
        <v>1</v>
      </c>
      <c r="S42" s="57"/>
      <c r="V42">
        <v>1</v>
      </c>
      <c r="W42" s="49">
        <v>45974</v>
      </c>
      <c r="X42" s="45">
        <v>0.8125</v>
      </c>
      <c r="Z42" s="150" t="s">
        <v>78</v>
      </c>
      <c r="AB42" s="146">
        <v>2</v>
      </c>
      <c r="AC42" s="147">
        <v>45995</v>
      </c>
      <c r="AD42" s="148">
        <v>0.8125</v>
      </c>
      <c r="AE42" s="33"/>
      <c r="AF42" s="239" t="s">
        <v>75</v>
      </c>
    </row>
    <row r="43" spans="1:32" x14ac:dyDescent="0.3">
      <c r="A43" s="311"/>
      <c r="B43" s="308"/>
      <c r="C43" s="45">
        <v>0.85416666666666663</v>
      </c>
      <c r="E43" s="235">
        <v>5</v>
      </c>
      <c r="F43" s="139" t="str">
        <f t="shared" si="9"/>
        <v>Yes</v>
      </c>
      <c r="G43" s="142" t="str">
        <f t="shared" si="10"/>
        <v>5 - 3</v>
      </c>
      <c r="H43" s="139" t="str">
        <f t="shared" si="11"/>
        <v>Yes</v>
      </c>
      <c r="I43" s="235">
        <v>3</v>
      </c>
      <c r="J43" s="1" t="str">
        <f t="shared" si="2"/>
        <v>Yes</v>
      </c>
      <c r="L43" s="1"/>
      <c r="M43" s="1" t="str">
        <f t="shared" si="3"/>
        <v/>
      </c>
      <c r="N43" s="1"/>
      <c r="O43" s="1" t="str">
        <f t="shared" si="4"/>
        <v/>
      </c>
      <c r="P43" s="1"/>
      <c r="Q43" s="1" t="str">
        <f t="shared" si="13"/>
        <v/>
      </c>
      <c r="R43" s="57">
        <v>1</v>
      </c>
      <c r="S43" s="57"/>
      <c r="V43">
        <v>1</v>
      </c>
      <c r="W43" s="49">
        <v>45974</v>
      </c>
      <c r="X43" s="45">
        <v>0.85416666666666663</v>
      </c>
      <c r="Z43" s="150" t="s">
        <v>85</v>
      </c>
      <c r="AB43" s="143">
        <v>1</v>
      </c>
      <c r="AC43" s="144">
        <v>45932</v>
      </c>
      <c r="AD43" s="145">
        <v>0.85416666666666663</v>
      </c>
      <c r="AE43" s="27"/>
      <c r="AF43" s="237" t="s">
        <v>162</v>
      </c>
    </row>
    <row r="44" spans="1:32" x14ac:dyDescent="0.3">
      <c r="A44" s="311"/>
      <c r="B44" s="309"/>
      <c r="C44" s="46">
        <v>0.85416666666666663</v>
      </c>
      <c r="E44" s="235">
        <v>2</v>
      </c>
      <c r="F44" s="139" t="str">
        <f t="shared" si="9"/>
        <v>Yes</v>
      </c>
      <c r="G44" s="142" t="str">
        <f t="shared" si="10"/>
        <v>2 - 4</v>
      </c>
      <c r="H44" s="139" t="str">
        <f t="shared" si="11"/>
        <v>Yes</v>
      </c>
      <c r="I44" s="235">
        <v>4</v>
      </c>
      <c r="J44" s="1" t="str">
        <f t="shared" si="2"/>
        <v>Yes</v>
      </c>
      <c r="L44" s="136"/>
      <c r="M44" s="136" t="str">
        <f t="shared" si="3"/>
        <v/>
      </c>
      <c r="N44" s="136"/>
      <c r="O44" s="136" t="str">
        <f t="shared" si="4"/>
        <v/>
      </c>
      <c r="P44" s="136"/>
      <c r="Q44" s="136" t="str">
        <f t="shared" si="13"/>
        <v/>
      </c>
      <c r="R44" s="57">
        <v>2</v>
      </c>
      <c r="S44" s="57"/>
      <c r="V44">
        <v>2</v>
      </c>
      <c r="W44" s="49">
        <v>45974</v>
      </c>
      <c r="X44" s="45">
        <v>0.85416666666666663</v>
      </c>
      <c r="Z44" s="150" t="s">
        <v>77</v>
      </c>
      <c r="AB44" s="19">
        <v>1</v>
      </c>
      <c r="AC44" s="49">
        <v>45939</v>
      </c>
      <c r="AD44" s="45">
        <v>0.85416666666666663</v>
      </c>
      <c r="AF44" s="238" t="s">
        <v>77</v>
      </c>
    </row>
    <row r="45" spans="1:32" ht="14.4" customHeight="1" x14ac:dyDescent="0.3">
      <c r="A45" s="312">
        <v>8</v>
      </c>
      <c r="B45" s="307">
        <f>B39+7</f>
        <v>45981</v>
      </c>
      <c r="C45" s="45">
        <v>0.77083333333333337</v>
      </c>
      <c r="E45" s="235">
        <v>1</v>
      </c>
      <c r="F45" s="139" t="str">
        <f t="shared" ref="F45:F62" si="14">IF(ISBLANK(E45),"",IF(E45&gt;L45,"Yes","No"))</f>
        <v>Yes</v>
      </c>
      <c r="G45" s="142" t="str">
        <f t="shared" ref="G45:G62" si="15">E45&amp;" - "&amp;I45</f>
        <v>1 - 5</v>
      </c>
      <c r="H45" s="139" t="str">
        <f t="shared" ref="H45:H62" si="16">IF(ISBLANK(G45),"",IF(G45&gt;N45,"Yes","No"))</f>
        <v>Yes</v>
      </c>
      <c r="I45" s="235">
        <v>5</v>
      </c>
      <c r="J45" s="1" t="str">
        <f t="shared" ref="J45:J62" si="17">IF(ISBLANK(I45),"",IF(I45&gt;P45,"Yes","No"))</f>
        <v>Yes</v>
      </c>
      <c r="L45" s="1"/>
      <c r="M45" s="136" t="str">
        <f t="shared" ref="M45:M62" si="18">IF(ISBLANK(L45),"",IF(L45&gt;E45,"Yes","No"))</f>
        <v/>
      </c>
      <c r="N45" s="1"/>
      <c r="O45" s="136" t="str">
        <f t="shared" ref="O45:O62" si="19">IF(ISBLANK(N45),"",IF(N45&gt;G45,"Yes","No"))</f>
        <v/>
      </c>
      <c r="P45" s="1"/>
      <c r="Q45" s="136" t="str">
        <f t="shared" ref="Q45:Q62" si="20">IF(ISBLANK(P45),"",IF(P45&gt;I45,"Yes","No"))</f>
        <v/>
      </c>
      <c r="R45" s="57">
        <v>2</v>
      </c>
      <c r="S45" s="57"/>
      <c r="V45">
        <v>2</v>
      </c>
      <c r="W45" s="49">
        <v>45981</v>
      </c>
      <c r="X45" s="45">
        <v>0.77083333333333337</v>
      </c>
      <c r="Z45" s="150" t="s">
        <v>79</v>
      </c>
      <c r="AB45" s="19">
        <v>1</v>
      </c>
      <c r="AC45" s="49">
        <v>45946</v>
      </c>
      <c r="AD45" s="45">
        <v>0.85416666666666663</v>
      </c>
      <c r="AF45" s="238" t="s">
        <v>81</v>
      </c>
    </row>
    <row r="46" spans="1:32" ht="14.4" customHeight="1" x14ac:dyDescent="0.3">
      <c r="A46" s="313"/>
      <c r="B46" s="308"/>
      <c r="C46" s="45">
        <v>0.77083333333333337</v>
      </c>
      <c r="E46" s="235">
        <v>6</v>
      </c>
      <c r="F46" s="139" t="str">
        <f t="shared" si="14"/>
        <v>Yes</v>
      </c>
      <c r="G46" s="142" t="str">
        <f t="shared" si="15"/>
        <v>6 - 4</v>
      </c>
      <c r="H46" s="139" t="str">
        <f t="shared" si="16"/>
        <v>Yes</v>
      </c>
      <c r="I46" s="235">
        <v>4</v>
      </c>
      <c r="J46" s="1" t="str">
        <f t="shared" si="17"/>
        <v>Yes</v>
      </c>
      <c r="L46" s="1"/>
      <c r="M46" s="136" t="str">
        <f t="shared" si="18"/>
        <v/>
      </c>
      <c r="N46" s="1"/>
      <c r="O46" s="136" t="str">
        <f t="shared" si="19"/>
        <v/>
      </c>
      <c r="P46" s="1"/>
      <c r="Q46" s="136" t="str">
        <f t="shared" si="20"/>
        <v/>
      </c>
      <c r="R46" s="57">
        <v>1</v>
      </c>
      <c r="S46" s="57"/>
      <c r="V46">
        <v>1</v>
      </c>
      <c r="W46" s="49">
        <v>45981</v>
      </c>
      <c r="X46" s="45">
        <v>0.77083333333333337</v>
      </c>
      <c r="Z46" s="150" t="s">
        <v>76</v>
      </c>
      <c r="AB46" s="19">
        <v>1</v>
      </c>
      <c r="AC46" s="49">
        <v>45953</v>
      </c>
      <c r="AD46" s="45">
        <v>0.85416666666666663</v>
      </c>
      <c r="AF46" s="238" t="s">
        <v>84</v>
      </c>
    </row>
    <row r="47" spans="1:32" ht="15" customHeight="1" x14ac:dyDescent="0.3">
      <c r="A47" s="313"/>
      <c r="B47" s="308"/>
      <c r="C47" s="45">
        <v>0.8125</v>
      </c>
      <c r="E47" s="235">
        <v>2</v>
      </c>
      <c r="F47" s="139" t="str">
        <f t="shared" si="14"/>
        <v>Yes</v>
      </c>
      <c r="G47" s="142" t="str">
        <f t="shared" si="15"/>
        <v>2 - 3</v>
      </c>
      <c r="H47" s="139" t="str">
        <f t="shared" si="16"/>
        <v>Yes</v>
      </c>
      <c r="I47" s="235">
        <v>3</v>
      </c>
      <c r="J47" s="1" t="str">
        <f t="shared" si="17"/>
        <v>Yes</v>
      </c>
      <c r="L47" s="1"/>
      <c r="M47" s="136" t="str">
        <f t="shared" si="18"/>
        <v/>
      </c>
      <c r="N47" s="1"/>
      <c r="O47" s="136" t="str">
        <f t="shared" si="19"/>
        <v/>
      </c>
      <c r="P47" s="1"/>
      <c r="Q47" s="136" t="str">
        <f t="shared" si="20"/>
        <v/>
      </c>
      <c r="R47" s="57">
        <v>1</v>
      </c>
      <c r="S47" s="57"/>
      <c r="V47">
        <v>1</v>
      </c>
      <c r="W47" s="49">
        <v>45981</v>
      </c>
      <c r="X47" s="45">
        <v>0.8125</v>
      </c>
      <c r="Z47" s="150" t="s">
        <v>164</v>
      </c>
      <c r="AB47" s="19">
        <v>1</v>
      </c>
      <c r="AC47" s="49">
        <v>45960</v>
      </c>
      <c r="AD47" s="45">
        <v>0.85416666666666663</v>
      </c>
      <c r="AF47" s="238" t="s">
        <v>169</v>
      </c>
    </row>
    <row r="48" spans="1:32" ht="14.4" customHeight="1" x14ac:dyDescent="0.3">
      <c r="A48" s="313"/>
      <c r="B48" s="308"/>
      <c r="C48" s="45">
        <v>0.8125</v>
      </c>
      <c r="E48" s="235">
        <v>1</v>
      </c>
      <c r="F48" s="139" t="str">
        <f t="shared" si="14"/>
        <v>Yes</v>
      </c>
      <c r="G48" s="142" t="str">
        <f t="shared" si="15"/>
        <v>1 - 4</v>
      </c>
      <c r="H48" s="139" t="str">
        <f t="shared" si="16"/>
        <v>Yes</v>
      </c>
      <c r="I48" s="235">
        <v>4</v>
      </c>
      <c r="J48" s="1" t="str">
        <f t="shared" si="17"/>
        <v>Yes</v>
      </c>
      <c r="L48" s="1"/>
      <c r="M48" s="136" t="str">
        <f t="shared" si="18"/>
        <v/>
      </c>
      <c r="N48" s="1"/>
      <c r="O48" s="136" t="str">
        <f t="shared" si="19"/>
        <v/>
      </c>
      <c r="P48" s="1"/>
      <c r="Q48" s="136" t="str">
        <f t="shared" si="20"/>
        <v/>
      </c>
      <c r="R48" s="57">
        <v>2</v>
      </c>
      <c r="S48" s="57"/>
      <c r="V48">
        <v>2</v>
      </c>
      <c r="W48" s="49">
        <v>45981</v>
      </c>
      <c r="X48" s="45">
        <v>0.8125</v>
      </c>
      <c r="Z48" s="150" t="s">
        <v>91</v>
      </c>
      <c r="AB48" s="19">
        <v>1</v>
      </c>
      <c r="AC48" s="49">
        <v>45967</v>
      </c>
      <c r="AD48" s="45">
        <v>0.85416666666666663</v>
      </c>
      <c r="AF48" s="238" t="s">
        <v>94</v>
      </c>
    </row>
    <row r="49" spans="1:32" ht="14.4" customHeight="1" x14ac:dyDescent="0.3">
      <c r="A49" s="313"/>
      <c r="B49" s="308"/>
      <c r="C49" s="45">
        <v>0.85416666666666663</v>
      </c>
      <c r="E49" s="235">
        <v>5</v>
      </c>
      <c r="F49" s="139" t="str">
        <f t="shared" si="14"/>
        <v>Yes</v>
      </c>
      <c r="G49" s="142" t="str">
        <f t="shared" si="15"/>
        <v>5 - 2</v>
      </c>
      <c r="H49" s="139" t="str">
        <f t="shared" si="16"/>
        <v>Yes</v>
      </c>
      <c r="I49" s="235">
        <v>2</v>
      </c>
      <c r="J49" s="1" t="str">
        <f t="shared" si="17"/>
        <v>Yes</v>
      </c>
      <c r="L49" s="1"/>
      <c r="M49" s="136" t="str">
        <f t="shared" si="18"/>
        <v/>
      </c>
      <c r="N49" s="1"/>
      <c r="O49" s="136" t="str">
        <f t="shared" si="19"/>
        <v/>
      </c>
      <c r="P49" s="1"/>
      <c r="Q49" s="136" t="str">
        <f t="shared" si="20"/>
        <v/>
      </c>
      <c r="R49" s="57">
        <v>2</v>
      </c>
      <c r="S49" s="57"/>
      <c r="V49">
        <v>2</v>
      </c>
      <c r="W49" s="49">
        <v>45981</v>
      </c>
      <c r="X49" s="45">
        <v>0.85416666666666663</v>
      </c>
      <c r="Z49" s="150" t="s">
        <v>81</v>
      </c>
      <c r="AB49" s="19">
        <v>1</v>
      </c>
      <c r="AC49" s="49">
        <v>45974</v>
      </c>
      <c r="AD49" s="45">
        <v>0.85416666666666663</v>
      </c>
      <c r="AF49" s="238" t="s">
        <v>85</v>
      </c>
    </row>
    <row r="50" spans="1:32" ht="14.4" customHeight="1" x14ac:dyDescent="0.3">
      <c r="A50" s="314"/>
      <c r="B50" s="309"/>
      <c r="C50" s="45">
        <v>0.85416666666666663</v>
      </c>
      <c r="E50" s="235">
        <v>3</v>
      </c>
      <c r="F50" s="139" t="str">
        <f t="shared" si="14"/>
        <v>Yes</v>
      </c>
      <c r="G50" s="142" t="str">
        <f t="shared" si="15"/>
        <v>3 - 6</v>
      </c>
      <c r="H50" s="139" t="str">
        <f t="shared" si="16"/>
        <v>Yes</v>
      </c>
      <c r="I50" s="235">
        <v>6</v>
      </c>
      <c r="J50" s="1" t="str">
        <f t="shared" si="17"/>
        <v>Yes</v>
      </c>
      <c r="L50" s="1"/>
      <c r="M50" s="136" t="str">
        <f t="shared" si="18"/>
        <v/>
      </c>
      <c r="N50" s="1"/>
      <c r="O50" s="136" t="str">
        <f t="shared" si="19"/>
        <v/>
      </c>
      <c r="P50" s="1"/>
      <c r="Q50" s="136" t="str">
        <f t="shared" si="20"/>
        <v/>
      </c>
      <c r="R50" s="57">
        <v>1</v>
      </c>
      <c r="S50" s="57"/>
      <c r="V50">
        <v>1</v>
      </c>
      <c r="W50" s="49">
        <v>45981</v>
      </c>
      <c r="X50" s="45">
        <v>0.85416666666666663</v>
      </c>
      <c r="Z50" s="150" t="s">
        <v>82</v>
      </c>
      <c r="AB50" s="19">
        <v>1</v>
      </c>
      <c r="AC50" s="49">
        <v>45981</v>
      </c>
      <c r="AD50" s="45">
        <v>0.85416666666666663</v>
      </c>
      <c r="AF50" s="238" t="s">
        <v>82</v>
      </c>
    </row>
    <row r="51" spans="1:32" ht="15" customHeight="1" x14ac:dyDescent="0.3">
      <c r="A51" s="315">
        <v>9</v>
      </c>
      <c r="B51" s="307">
        <f>B45+7</f>
        <v>45988</v>
      </c>
      <c r="C51" s="45">
        <v>0.77083333333333337</v>
      </c>
      <c r="E51" s="235">
        <v>1</v>
      </c>
      <c r="F51" s="139" t="str">
        <f t="shared" si="14"/>
        <v>Yes</v>
      </c>
      <c r="G51" s="142" t="str">
        <f t="shared" si="15"/>
        <v>1 - 2</v>
      </c>
      <c r="H51" s="139" t="str">
        <f t="shared" si="16"/>
        <v>Yes</v>
      </c>
      <c r="I51" s="235">
        <v>2</v>
      </c>
      <c r="J51" s="1" t="str">
        <f t="shared" si="17"/>
        <v>Yes</v>
      </c>
      <c r="L51" s="1"/>
      <c r="M51" s="136" t="str">
        <f t="shared" si="18"/>
        <v/>
      </c>
      <c r="N51" s="1"/>
      <c r="O51" s="136" t="str">
        <f t="shared" si="19"/>
        <v/>
      </c>
      <c r="P51" s="1"/>
      <c r="Q51" s="136" t="str">
        <f t="shared" si="20"/>
        <v/>
      </c>
      <c r="R51" s="57">
        <v>1</v>
      </c>
      <c r="S51" s="57"/>
      <c r="V51">
        <v>1</v>
      </c>
      <c r="W51" s="49">
        <v>45988</v>
      </c>
      <c r="X51" s="45">
        <v>0.77083333333333337</v>
      </c>
      <c r="Z51" s="150" t="s">
        <v>92</v>
      </c>
      <c r="AB51" s="19">
        <v>1</v>
      </c>
      <c r="AC51" s="49">
        <v>45988</v>
      </c>
      <c r="AD51" s="45">
        <v>0.85416666666666663</v>
      </c>
      <c r="AF51" s="238" t="s">
        <v>166</v>
      </c>
    </row>
    <row r="52" spans="1:32" ht="15" thickBot="1" x14ac:dyDescent="0.35">
      <c r="A52" s="315"/>
      <c r="B52" s="308"/>
      <c r="C52" s="45">
        <v>0.77083333333333337</v>
      </c>
      <c r="E52" s="235">
        <v>4</v>
      </c>
      <c r="F52" s="139" t="str">
        <f t="shared" si="14"/>
        <v>Yes</v>
      </c>
      <c r="G52" s="142" t="str">
        <f t="shared" si="15"/>
        <v>4 - 3</v>
      </c>
      <c r="H52" s="139" t="str">
        <f t="shared" si="16"/>
        <v>Yes</v>
      </c>
      <c r="I52" s="235">
        <v>3</v>
      </c>
      <c r="J52" s="1" t="str">
        <f t="shared" si="17"/>
        <v>Yes</v>
      </c>
      <c r="L52" s="1"/>
      <c r="M52" s="136" t="str">
        <f t="shared" si="18"/>
        <v/>
      </c>
      <c r="N52" s="1"/>
      <c r="O52" s="136" t="str">
        <f t="shared" si="19"/>
        <v/>
      </c>
      <c r="P52" s="1"/>
      <c r="Q52" s="136" t="str">
        <f t="shared" si="20"/>
        <v/>
      </c>
      <c r="R52" s="57">
        <v>2</v>
      </c>
      <c r="S52" s="57"/>
      <c r="V52">
        <v>2</v>
      </c>
      <c r="W52" s="49">
        <v>45988</v>
      </c>
      <c r="X52" s="45">
        <v>0.77083333333333337</v>
      </c>
      <c r="Z52" s="150" t="s">
        <v>87</v>
      </c>
      <c r="AB52" s="146">
        <v>1</v>
      </c>
      <c r="AC52" s="147">
        <v>45995</v>
      </c>
      <c r="AD52" s="148">
        <v>0.85416666666666663</v>
      </c>
      <c r="AE52" s="33"/>
      <c r="AF52" s="239" t="s">
        <v>89</v>
      </c>
    </row>
    <row r="53" spans="1:32" x14ac:dyDescent="0.3">
      <c r="A53" s="315"/>
      <c r="B53" s="308"/>
      <c r="C53" s="45">
        <v>0.8125</v>
      </c>
      <c r="E53" s="235">
        <v>5</v>
      </c>
      <c r="F53" s="139" t="str">
        <f t="shared" si="14"/>
        <v>Yes</v>
      </c>
      <c r="G53" s="142" t="str">
        <f t="shared" si="15"/>
        <v>5 - 6</v>
      </c>
      <c r="H53" s="139" t="str">
        <f t="shared" si="16"/>
        <v>Yes</v>
      </c>
      <c r="I53" s="235">
        <v>6</v>
      </c>
      <c r="J53" s="1" t="str">
        <f t="shared" si="17"/>
        <v>Yes</v>
      </c>
      <c r="L53" s="1"/>
      <c r="M53" s="136" t="str">
        <f t="shared" si="18"/>
        <v/>
      </c>
      <c r="N53" s="1"/>
      <c r="O53" s="136" t="str">
        <f t="shared" si="19"/>
        <v/>
      </c>
      <c r="P53" s="1"/>
      <c r="Q53" s="136" t="str">
        <f t="shared" si="20"/>
        <v/>
      </c>
      <c r="R53" s="57">
        <v>2</v>
      </c>
      <c r="S53" s="57"/>
      <c r="V53">
        <v>2</v>
      </c>
      <c r="W53" s="49">
        <v>45988</v>
      </c>
      <c r="X53" s="45">
        <v>0.8125</v>
      </c>
      <c r="Z53" s="150" t="s">
        <v>165</v>
      </c>
      <c r="AB53" s="143">
        <v>2</v>
      </c>
      <c r="AC53" s="144">
        <v>45932</v>
      </c>
      <c r="AD53" s="145">
        <v>0.85416666666666663</v>
      </c>
      <c r="AE53" s="27"/>
      <c r="AF53" s="237" t="s">
        <v>94</v>
      </c>
    </row>
    <row r="54" spans="1:32" x14ac:dyDescent="0.3">
      <c r="A54" s="315"/>
      <c r="B54" s="308"/>
      <c r="C54" s="45">
        <v>0.8125</v>
      </c>
      <c r="E54" s="235">
        <v>3</v>
      </c>
      <c r="F54" s="139" t="str">
        <f t="shared" si="14"/>
        <v>Yes</v>
      </c>
      <c r="G54" s="142" t="str">
        <f t="shared" si="15"/>
        <v>3 - 1</v>
      </c>
      <c r="H54" s="139" t="str">
        <f t="shared" si="16"/>
        <v>Yes</v>
      </c>
      <c r="I54" s="235">
        <v>1</v>
      </c>
      <c r="J54" s="1" t="str">
        <f t="shared" si="17"/>
        <v>Yes</v>
      </c>
      <c r="L54" s="1"/>
      <c r="M54" s="136" t="str">
        <f t="shared" si="18"/>
        <v/>
      </c>
      <c r="N54" s="1"/>
      <c r="O54" s="136" t="str">
        <f t="shared" si="19"/>
        <v/>
      </c>
      <c r="P54" s="1"/>
      <c r="Q54" s="136" t="str">
        <f t="shared" si="20"/>
        <v/>
      </c>
      <c r="R54" s="57">
        <v>1</v>
      </c>
      <c r="S54" s="57"/>
      <c r="V54">
        <v>1</v>
      </c>
      <c r="W54" s="49">
        <v>45988</v>
      </c>
      <c r="X54" s="45">
        <v>0.8125</v>
      </c>
      <c r="Z54" s="150" t="s">
        <v>80</v>
      </c>
      <c r="AB54" s="19">
        <v>2</v>
      </c>
      <c r="AC54" s="49">
        <v>45939</v>
      </c>
      <c r="AD54" s="45">
        <v>0.85416666666666663</v>
      </c>
      <c r="AF54" s="238" t="s">
        <v>85</v>
      </c>
    </row>
    <row r="55" spans="1:32" x14ac:dyDescent="0.3">
      <c r="A55" s="315"/>
      <c r="B55" s="308"/>
      <c r="C55" s="45">
        <v>0.85416666666666663</v>
      </c>
      <c r="E55" s="235">
        <v>6</v>
      </c>
      <c r="F55" s="139" t="str">
        <f t="shared" si="14"/>
        <v>Yes</v>
      </c>
      <c r="G55" s="142" t="str">
        <f t="shared" si="15"/>
        <v>6 - 2</v>
      </c>
      <c r="H55" s="139" t="str">
        <f t="shared" si="16"/>
        <v>Yes</v>
      </c>
      <c r="I55" s="235">
        <v>2</v>
      </c>
      <c r="J55" s="1" t="str">
        <f t="shared" si="17"/>
        <v>Yes</v>
      </c>
      <c r="L55" s="1"/>
      <c r="M55" s="136" t="str">
        <f t="shared" si="18"/>
        <v/>
      </c>
      <c r="N55" s="1"/>
      <c r="O55" s="136" t="str">
        <f t="shared" si="19"/>
        <v/>
      </c>
      <c r="P55" s="1"/>
      <c r="Q55" s="136" t="str">
        <f t="shared" si="20"/>
        <v/>
      </c>
      <c r="R55" s="57">
        <v>1</v>
      </c>
      <c r="S55" s="57"/>
      <c r="V55">
        <v>1</v>
      </c>
      <c r="W55" s="49">
        <v>45988</v>
      </c>
      <c r="X55" s="45">
        <v>0.85416666666666663</v>
      </c>
      <c r="Z55" s="150" t="s">
        <v>166</v>
      </c>
      <c r="AB55" s="19">
        <v>2</v>
      </c>
      <c r="AC55" s="49">
        <v>45946</v>
      </c>
      <c r="AD55" s="45">
        <v>0.85416666666666663</v>
      </c>
      <c r="AF55" s="238" t="s">
        <v>82</v>
      </c>
    </row>
    <row r="56" spans="1:32" x14ac:dyDescent="0.3">
      <c r="A56" s="315"/>
      <c r="B56" s="309"/>
      <c r="C56" s="45">
        <v>0.85416666666666663</v>
      </c>
      <c r="E56" s="235">
        <v>4</v>
      </c>
      <c r="F56" s="139" t="str">
        <f t="shared" si="14"/>
        <v>Yes</v>
      </c>
      <c r="G56" s="142" t="str">
        <f t="shared" si="15"/>
        <v>4 - 5</v>
      </c>
      <c r="H56" s="139" t="str">
        <f t="shared" si="16"/>
        <v>Yes</v>
      </c>
      <c r="I56" s="235">
        <v>5</v>
      </c>
      <c r="J56" s="1" t="str">
        <f t="shared" si="17"/>
        <v>Yes</v>
      </c>
      <c r="L56" s="1"/>
      <c r="M56" s="136" t="str">
        <f t="shared" si="18"/>
        <v/>
      </c>
      <c r="N56" s="1"/>
      <c r="O56" s="136" t="str">
        <f t="shared" si="19"/>
        <v/>
      </c>
      <c r="P56" s="1"/>
      <c r="Q56" s="136" t="str">
        <f t="shared" si="20"/>
        <v/>
      </c>
      <c r="R56" s="57">
        <v>2</v>
      </c>
      <c r="S56" s="57"/>
      <c r="V56">
        <v>2</v>
      </c>
      <c r="W56" s="49">
        <v>45988</v>
      </c>
      <c r="X56" s="45">
        <v>0.85416666666666663</v>
      </c>
      <c r="Z56" s="150" t="s">
        <v>84</v>
      </c>
      <c r="AB56" s="19">
        <v>2</v>
      </c>
      <c r="AC56" s="49">
        <v>45953</v>
      </c>
      <c r="AD56" s="45">
        <v>0.85416666666666663</v>
      </c>
      <c r="AF56" s="238" t="s">
        <v>166</v>
      </c>
    </row>
    <row r="57" spans="1:32" x14ac:dyDescent="0.3">
      <c r="A57" s="315">
        <v>10</v>
      </c>
      <c r="B57" s="307">
        <f>B51+7</f>
        <v>45995</v>
      </c>
      <c r="C57" s="45">
        <v>0.77083333333333337</v>
      </c>
      <c r="E57" s="235">
        <v>1</v>
      </c>
      <c r="F57" s="139" t="str">
        <f t="shared" si="14"/>
        <v>Yes</v>
      </c>
      <c r="G57" s="142" t="str">
        <f t="shared" si="15"/>
        <v>1 - 6</v>
      </c>
      <c r="H57" s="139" t="str">
        <f t="shared" si="16"/>
        <v>Yes</v>
      </c>
      <c r="I57" s="235">
        <v>6</v>
      </c>
      <c r="J57" s="1" t="str">
        <f t="shared" si="17"/>
        <v>Yes</v>
      </c>
      <c r="L57" s="1"/>
      <c r="M57" s="136" t="str">
        <f t="shared" si="18"/>
        <v/>
      </c>
      <c r="N57" s="1"/>
      <c r="O57" s="136" t="str">
        <f t="shared" si="19"/>
        <v/>
      </c>
      <c r="P57" s="1"/>
      <c r="Q57" s="136" t="str">
        <f t="shared" si="20"/>
        <v/>
      </c>
      <c r="R57" s="57">
        <v>2</v>
      </c>
      <c r="S57" s="57"/>
      <c r="V57">
        <v>2</v>
      </c>
      <c r="W57" s="49">
        <v>45995</v>
      </c>
      <c r="X57" s="45">
        <v>0.77083333333333337</v>
      </c>
      <c r="Z57" s="150" t="s">
        <v>90</v>
      </c>
      <c r="AB57" s="19">
        <v>2</v>
      </c>
      <c r="AC57" s="49">
        <v>45960</v>
      </c>
      <c r="AD57" s="45">
        <v>0.85416666666666663</v>
      </c>
      <c r="AF57" s="238" t="s">
        <v>89</v>
      </c>
    </row>
    <row r="58" spans="1:32" x14ac:dyDescent="0.3">
      <c r="A58" s="315"/>
      <c r="B58" s="308"/>
      <c r="C58" s="45">
        <v>0.77083333333333337</v>
      </c>
      <c r="E58" s="235">
        <v>3</v>
      </c>
      <c r="F58" s="139" t="str">
        <f t="shared" si="14"/>
        <v>Yes</v>
      </c>
      <c r="G58" s="142" t="str">
        <f t="shared" si="15"/>
        <v>3 - 5</v>
      </c>
      <c r="H58" s="139" t="str">
        <f t="shared" si="16"/>
        <v>Yes</v>
      </c>
      <c r="I58" s="235">
        <v>5</v>
      </c>
      <c r="J58" s="1" t="str">
        <f t="shared" si="17"/>
        <v>Yes</v>
      </c>
      <c r="L58" s="1"/>
      <c r="M58" s="136" t="str">
        <f t="shared" si="18"/>
        <v/>
      </c>
      <c r="N58" s="1"/>
      <c r="O58" s="136" t="str">
        <f t="shared" si="19"/>
        <v/>
      </c>
      <c r="P58" s="1"/>
      <c r="Q58" s="136" t="str">
        <f t="shared" si="20"/>
        <v/>
      </c>
      <c r="R58" s="57">
        <v>1</v>
      </c>
      <c r="S58" s="57"/>
      <c r="V58">
        <v>1</v>
      </c>
      <c r="W58" s="49">
        <v>45995</v>
      </c>
      <c r="X58" s="45">
        <v>0.77083333333333337</v>
      </c>
      <c r="Z58" s="150" t="s">
        <v>167</v>
      </c>
      <c r="AB58" s="19">
        <v>2</v>
      </c>
      <c r="AC58" s="49">
        <v>45967</v>
      </c>
      <c r="AD58" s="45">
        <v>0.85416666666666663</v>
      </c>
      <c r="AF58" s="238" t="s">
        <v>162</v>
      </c>
    </row>
    <row r="59" spans="1:32" x14ac:dyDescent="0.3">
      <c r="A59" s="315"/>
      <c r="B59" s="308"/>
      <c r="C59" s="45">
        <v>0.8125</v>
      </c>
      <c r="E59" s="235">
        <v>4</v>
      </c>
      <c r="F59" s="139" t="str">
        <f t="shared" si="14"/>
        <v>Yes</v>
      </c>
      <c r="G59" s="142" t="str">
        <f t="shared" si="15"/>
        <v>4 - 2</v>
      </c>
      <c r="H59" s="139" t="str">
        <f t="shared" si="16"/>
        <v>Yes</v>
      </c>
      <c r="I59" s="235">
        <v>2</v>
      </c>
      <c r="J59" s="1" t="str">
        <f t="shared" si="17"/>
        <v>Yes</v>
      </c>
      <c r="L59" s="1"/>
      <c r="M59" s="136" t="str">
        <f t="shared" si="18"/>
        <v/>
      </c>
      <c r="N59" s="1"/>
      <c r="O59" s="136" t="str">
        <f t="shared" si="19"/>
        <v/>
      </c>
      <c r="P59" s="1"/>
      <c r="Q59" s="136" t="str">
        <f t="shared" si="20"/>
        <v/>
      </c>
      <c r="R59" s="57">
        <v>1</v>
      </c>
      <c r="S59" s="57"/>
      <c r="V59">
        <v>1</v>
      </c>
      <c r="W59" s="49">
        <v>45995</v>
      </c>
      <c r="X59" s="45">
        <v>0.8125</v>
      </c>
      <c r="Z59" s="150" t="s">
        <v>168</v>
      </c>
      <c r="AB59" s="19">
        <v>2</v>
      </c>
      <c r="AC59" s="49">
        <v>45974</v>
      </c>
      <c r="AD59" s="45">
        <v>0.85416666666666663</v>
      </c>
      <c r="AF59" s="238" t="s">
        <v>77</v>
      </c>
    </row>
    <row r="60" spans="1:32" x14ac:dyDescent="0.3">
      <c r="A60" s="315"/>
      <c r="B60" s="308"/>
      <c r="C60" s="45">
        <v>0.8125</v>
      </c>
      <c r="E60" s="235">
        <v>5</v>
      </c>
      <c r="F60" s="139" t="str">
        <f t="shared" si="14"/>
        <v>Yes</v>
      </c>
      <c r="G60" s="142" t="str">
        <f t="shared" si="15"/>
        <v>5 - 1</v>
      </c>
      <c r="H60" s="139" t="str">
        <f t="shared" si="16"/>
        <v>Yes</v>
      </c>
      <c r="I60" s="235">
        <v>1</v>
      </c>
      <c r="J60" s="1" t="str">
        <f t="shared" si="17"/>
        <v>Yes</v>
      </c>
      <c r="L60" s="1"/>
      <c r="M60" s="136" t="str">
        <f t="shared" si="18"/>
        <v/>
      </c>
      <c r="N60" s="1"/>
      <c r="O60" s="136" t="str">
        <f t="shared" si="19"/>
        <v/>
      </c>
      <c r="P60" s="1"/>
      <c r="Q60" s="136" t="str">
        <f t="shared" si="20"/>
        <v/>
      </c>
      <c r="R60" s="57">
        <v>2</v>
      </c>
      <c r="S60" s="57"/>
      <c r="V60">
        <v>2</v>
      </c>
      <c r="W60" s="49">
        <v>45995</v>
      </c>
      <c r="X60" s="45">
        <v>0.8125</v>
      </c>
      <c r="Z60" s="150" t="s">
        <v>75</v>
      </c>
      <c r="AB60" s="19">
        <v>2</v>
      </c>
      <c r="AC60" s="49">
        <v>45981</v>
      </c>
      <c r="AD60" s="45">
        <v>0.85416666666666663</v>
      </c>
      <c r="AF60" s="238" t="s">
        <v>81</v>
      </c>
    </row>
    <row r="61" spans="1:32" x14ac:dyDescent="0.3">
      <c r="A61" s="315"/>
      <c r="B61" s="308"/>
      <c r="C61" s="45">
        <v>0.85416666666666663</v>
      </c>
      <c r="E61" s="235">
        <v>4</v>
      </c>
      <c r="F61" s="139" t="str">
        <f t="shared" si="14"/>
        <v>Yes</v>
      </c>
      <c r="G61" s="142" t="str">
        <f t="shared" si="15"/>
        <v>4 - 6</v>
      </c>
      <c r="H61" s="139" t="str">
        <f t="shared" si="16"/>
        <v>Yes</v>
      </c>
      <c r="I61" s="235">
        <v>6</v>
      </c>
      <c r="J61" s="1" t="str">
        <f t="shared" si="17"/>
        <v>Yes</v>
      </c>
      <c r="L61" s="1"/>
      <c r="M61" s="136" t="str">
        <f t="shared" si="18"/>
        <v/>
      </c>
      <c r="N61" s="1"/>
      <c r="O61" s="136" t="str">
        <f t="shared" si="19"/>
        <v/>
      </c>
      <c r="P61" s="1"/>
      <c r="Q61" s="136" t="str">
        <f t="shared" si="20"/>
        <v/>
      </c>
      <c r="R61" s="57">
        <v>2</v>
      </c>
      <c r="S61" s="57"/>
      <c r="V61">
        <v>2</v>
      </c>
      <c r="W61" s="49">
        <v>45995</v>
      </c>
      <c r="X61" s="45">
        <v>0.85416666666666663</v>
      </c>
      <c r="Z61" s="150" t="s">
        <v>169</v>
      </c>
      <c r="AB61" s="19">
        <v>2</v>
      </c>
      <c r="AC61" s="49">
        <v>45988</v>
      </c>
      <c r="AD61" s="45">
        <v>0.85416666666666663</v>
      </c>
      <c r="AF61" s="238" t="s">
        <v>84</v>
      </c>
    </row>
    <row r="62" spans="1:32" ht="15" thickBot="1" x14ac:dyDescent="0.35">
      <c r="A62" s="315"/>
      <c r="B62" s="309"/>
      <c r="C62" s="45">
        <v>0.85416666666666663</v>
      </c>
      <c r="E62" s="235">
        <v>3</v>
      </c>
      <c r="F62" s="139" t="str">
        <f t="shared" si="14"/>
        <v>Yes</v>
      </c>
      <c r="G62" s="142" t="str">
        <f t="shared" si="15"/>
        <v>3 - 2</v>
      </c>
      <c r="H62" s="139" t="str">
        <f t="shared" si="16"/>
        <v>Yes</v>
      </c>
      <c r="I62" s="235">
        <v>2</v>
      </c>
      <c r="J62" s="1" t="str">
        <f t="shared" si="17"/>
        <v>Yes</v>
      </c>
      <c r="L62" s="1"/>
      <c r="M62" s="136" t="str">
        <f t="shared" si="18"/>
        <v/>
      </c>
      <c r="N62" s="1"/>
      <c r="O62" s="136" t="str">
        <f t="shared" si="19"/>
        <v/>
      </c>
      <c r="P62" s="1"/>
      <c r="Q62" s="136" t="str">
        <f t="shared" si="20"/>
        <v/>
      </c>
      <c r="R62" s="57">
        <v>1</v>
      </c>
      <c r="S62" s="57"/>
      <c r="V62">
        <v>1</v>
      </c>
      <c r="W62" s="49">
        <v>45995</v>
      </c>
      <c r="X62" s="45">
        <v>0.85416666666666663</v>
      </c>
      <c r="Z62" s="150" t="s">
        <v>89</v>
      </c>
      <c r="AB62" s="146">
        <v>2</v>
      </c>
      <c r="AC62" s="147">
        <v>45995</v>
      </c>
      <c r="AD62" s="148">
        <v>0.85416666666666663</v>
      </c>
      <c r="AE62" s="33"/>
      <c r="AF62" s="239" t="s">
        <v>169</v>
      </c>
    </row>
  </sheetData>
  <mergeCells count="20">
    <mergeCell ref="A57:A62"/>
    <mergeCell ref="B51:B56"/>
    <mergeCell ref="B57:B62"/>
    <mergeCell ref="A51:A56"/>
    <mergeCell ref="B21:B26"/>
    <mergeCell ref="B27:B32"/>
    <mergeCell ref="B33:B38"/>
    <mergeCell ref="B39:B44"/>
    <mergeCell ref="A27:A32"/>
    <mergeCell ref="A33:A38"/>
    <mergeCell ref="B3:B8"/>
    <mergeCell ref="B9:B14"/>
    <mergeCell ref="B15:B20"/>
    <mergeCell ref="B45:B50"/>
    <mergeCell ref="A3:A8"/>
    <mergeCell ref="A9:A14"/>
    <mergeCell ref="A45:A50"/>
    <mergeCell ref="A21:A26"/>
    <mergeCell ref="A15:A20"/>
    <mergeCell ref="A39:A44"/>
  </mergeCells>
  <conditionalFormatting sqref="D3:E20 I3:I62 E21:E62 K39 K43:K49 K56 K60 N3:N8 P3:P8 Q9:Q14 K15:L32 P15:P32 L39:L46 N39:N46 P39:P46 L48:L49 N48:N49 P48:P49 L51:L52 N51:N52 P51:P52 L54:L55 N54:N55 P54:P55 L57:L58 N57:N58 P57:P58 L60:L61 N60:N61 P60:P61">
    <cfRule type="cellIs" dxfId="29" priority="493" operator="equal">
      <formula>$U$8</formula>
    </cfRule>
  </conditionalFormatting>
  <conditionalFormatting sqref="D2:Q2 I2:I62 K3:L8 E3:E62 G3:G62 U6 K9:K14 N15:N32 D21:D63 Q33:Q38 K33:K43">
    <cfRule type="cellIs" dxfId="28" priority="181" operator="equal">
      <formula>$U$8</formula>
    </cfRule>
    <cfRule type="cellIs" dxfId="27" priority="182" operator="equal">
      <formula>$U$7</formula>
    </cfRule>
    <cfRule type="cellIs" dxfId="26" priority="183" operator="equal">
      <formula>$U$6</formula>
    </cfRule>
    <cfRule type="cellIs" dxfId="25" priority="184" operator="equal">
      <formula>$U$5</formula>
    </cfRule>
    <cfRule type="cellIs" dxfId="24" priority="185" operator="equal">
      <formula>$U$4</formula>
    </cfRule>
    <cfRule type="cellIs" dxfId="23" priority="186" operator="equal">
      <formula>$U$3</formula>
    </cfRule>
  </conditionalFormatting>
  <conditionalFormatting sqref="F3:F8 H3:H8 M3:M8 O3:O8 Q3:Q8 J3:J62 M15:M32 O15:O32 Q15:Q32 F15:F62 H15:H62 M39:M62 O39:O62 Q39:Q62">
    <cfRule type="cellIs" dxfId="22" priority="361" operator="equal">
      <formula>#REF!</formula>
    </cfRule>
    <cfRule type="cellIs" dxfId="21" priority="362" operator="equal">
      <formula>#REF!</formula>
    </cfRule>
    <cfRule type="cellIs" dxfId="20" priority="363" operator="equal">
      <formula>#REF!</formula>
    </cfRule>
    <cfRule type="cellIs" dxfId="19" priority="364" operator="equal">
      <formula>#REF!</formula>
    </cfRule>
    <cfRule type="cellIs" dxfId="18" priority="365" operator="equal">
      <formula>#REF!</formula>
    </cfRule>
    <cfRule type="cellIs" dxfId="17" priority="366" operator="equal">
      <formula>#REF!</formula>
    </cfRule>
  </conditionalFormatting>
  <conditionalFormatting sqref="K50:K62">
    <cfRule type="cellIs" dxfId="16" priority="1" operator="equal">
      <formula>$U$8</formula>
    </cfRule>
    <cfRule type="cellIs" dxfId="15" priority="2" operator="equal">
      <formula>$U$7</formula>
    </cfRule>
    <cfRule type="cellIs" dxfId="14" priority="3" operator="equal">
      <formula>$U$6</formula>
    </cfRule>
    <cfRule type="cellIs" dxfId="13" priority="4" operator="equal">
      <formula>$U$5</formula>
    </cfRule>
    <cfRule type="cellIs" dxfId="12" priority="5" operator="equal">
      <formula>$U$4</formula>
    </cfRule>
    <cfRule type="cellIs" dxfId="11" priority="6" operator="equal">
      <formula>$U$3</formula>
    </cfRule>
  </conditionalFormatting>
  <conditionalFormatting sqref="N3:N8 P3:P8 D3:E20 I3:I62 Q9:Q14 K15:L32 P15:P32 E21:E62 K39 L39:L46 N39:N46 P39:P46 K43:K49 L48:L49 N48:N49 P48:P49 L51:L52 N51:N52 P51:P52 L54:L55 N54:N55 P54:P55 K56 L57:L58 N57:N58 P57:P58 K60 L60:L61 N60:N61 P60:P61">
    <cfRule type="cellIs" dxfId="10" priority="558" operator="equal">
      <formula>$U$7</formula>
    </cfRule>
    <cfRule type="cellIs" dxfId="9" priority="559" operator="equal">
      <formula>$U$6</formula>
    </cfRule>
    <cfRule type="cellIs" dxfId="8" priority="560" operator="equal">
      <formula>$U$5</formula>
    </cfRule>
    <cfRule type="cellIs" dxfId="7" priority="561" operator="equal">
      <formula>$U$4</formula>
    </cfRule>
    <cfRule type="cellIs" dxfId="6" priority="562" operator="equal">
      <formula>$U$3</formula>
    </cfRule>
  </conditionalFormatting>
  <pageMargins left="0.7" right="0.7" top="0.75" bottom="0.75" header="0.3" footer="0.3"/>
  <pageSetup scale="6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6ACC-5074-4F01-ABF7-174AA17C0DE5}">
  <dimension ref="A1:M49"/>
  <sheetViews>
    <sheetView zoomScale="85" zoomScaleNormal="85" workbookViewId="0">
      <selection activeCell="U43" sqref="U42:U43"/>
    </sheetView>
  </sheetViews>
  <sheetFormatPr defaultRowHeight="14.4" x14ac:dyDescent="0.3"/>
  <cols>
    <col min="3" max="4" width="11.109375" bestFit="1" customWidth="1"/>
    <col min="7" max="8" width="11.109375" bestFit="1" customWidth="1"/>
    <col min="12" max="12" width="11.44140625" bestFit="1" customWidth="1"/>
  </cols>
  <sheetData>
    <row r="1" spans="1:13" x14ac:dyDescent="0.3">
      <c r="A1" s="323">
        <v>44840</v>
      </c>
      <c r="B1" s="320" t="s">
        <v>0</v>
      </c>
      <c r="C1" s="321"/>
      <c r="D1" s="322"/>
      <c r="E1" s="20"/>
      <c r="F1" s="317" t="s">
        <v>1</v>
      </c>
      <c r="G1" s="318"/>
      <c r="H1" s="319"/>
    </row>
    <row r="2" spans="1:13" x14ac:dyDescent="0.3">
      <c r="A2" s="323"/>
      <c r="B2" s="1"/>
      <c r="C2" s="1">
        <v>730</v>
      </c>
      <c r="D2" s="1">
        <v>830</v>
      </c>
      <c r="E2" s="20"/>
      <c r="F2" s="1"/>
      <c r="G2" s="1">
        <v>730</v>
      </c>
      <c r="H2" s="1">
        <v>830</v>
      </c>
      <c r="L2" s="1" t="s">
        <v>7</v>
      </c>
      <c r="M2" s="1">
        <f t="shared" ref="M2:M7" si="0">COUNTIF(B2:H49,L2)</f>
        <v>13</v>
      </c>
    </row>
    <row r="3" spans="1:13" x14ac:dyDescent="0.3">
      <c r="A3" s="323"/>
      <c r="B3" s="1" t="s">
        <v>23</v>
      </c>
      <c r="C3" s="1" t="s">
        <v>7</v>
      </c>
      <c r="D3" s="1" t="s">
        <v>6</v>
      </c>
      <c r="E3" s="20"/>
      <c r="F3" s="1" t="s">
        <v>23</v>
      </c>
      <c r="G3" s="1" t="s">
        <v>5</v>
      </c>
      <c r="H3" s="1" t="s">
        <v>27</v>
      </c>
      <c r="L3" s="1" t="s">
        <v>24</v>
      </c>
      <c r="M3" s="1">
        <f t="shared" si="0"/>
        <v>13</v>
      </c>
    </row>
    <row r="4" spans="1:13" x14ac:dyDescent="0.3">
      <c r="A4" s="323"/>
      <c r="B4" s="1" t="s">
        <v>22</v>
      </c>
      <c r="C4" s="1" t="s">
        <v>24</v>
      </c>
      <c r="D4" s="1" t="s">
        <v>25</v>
      </c>
      <c r="E4" s="20"/>
      <c r="F4" s="1" t="s">
        <v>22</v>
      </c>
      <c r="G4" s="1" t="s">
        <v>26</v>
      </c>
      <c r="H4" s="1" t="s">
        <v>7</v>
      </c>
      <c r="L4" s="1" t="s">
        <v>6</v>
      </c>
      <c r="M4" s="1">
        <f t="shared" si="0"/>
        <v>12</v>
      </c>
    </row>
    <row r="5" spans="1:13" x14ac:dyDescent="0.3">
      <c r="A5" s="3"/>
      <c r="B5" s="3"/>
      <c r="C5" s="3"/>
      <c r="D5" s="3"/>
      <c r="E5" s="3"/>
      <c r="F5" s="3"/>
      <c r="G5" s="3"/>
      <c r="H5" s="3"/>
      <c r="L5" s="1" t="s">
        <v>25</v>
      </c>
      <c r="M5" s="1">
        <f t="shared" si="0"/>
        <v>13</v>
      </c>
    </row>
    <row r="6" spans="1:13" x14ac:dyDescent="0.3">
      <c r="A6" s="323">
        <v>44847</v>
      </c>
      <c r="B6" s="320" t="s">
        <v>0</v>
      </c>
      <c r="C6" s="321"/>
      <c r="D6" s="322"/>
      <c r="E6" s="20"/>
      <c r="F6" s="317" t="s">
        <v>1</v>
      </c>
      <c r="G6" s="318"/>
      <c r="H6" s="319"/>
      <c r="L6" s="1" t="s">
        <v>5</v>
      </c>
      <c r="M6" s="1">
        <f t="shared" si="0"/>
        <v>12</v>
      </c>
    </row>
    <row r="7" spans="1:13" x14ac:dyDescent="0.3">
      <c r="A7" s="323"/>
      <c r="B7" s="1"/>
      <c r="C7" s="1">
        <v>730</v>
      </c>
      <c r="D7" s="1">
        <v>830</v>
      </c>
      <c r="E7" s="20"/>
      <c r="F7" s="1"/>
      <c r="G7" s="1">
        <v>730</v>
      </c>
      <c r="H7" s="1">
        <v>830</v>
      </c>
      <c r="L7" s="1" t="s">
        <v>26</v>
      </c>
      <c r="M7" s="1">
        <f t="shared" si="0"/>
        <v>12</v>
      </c>
    </row>
    <row r="8" spans="1:13" x14ac:dyDescent="0.3">
      <c r="A8" s="323"/>
      <c r="B8" s="1" t="s">
        <v>23</v>
      </c>
      <c r="C8" s="1" t="s">
        <v>28</v>
      </c>
      <c r="D8" s="1" t="s">
        <v>25</v>
      </c>
      <c r="E8" s="20"/>
      <c r="F8" s="1" t="s">
        <v>23</v>
      </c>
      <c r="G8" s="1" t="s">
        <v>27</v>
      </c>
      <c r="H8" s="1" t="s">
        <v>6</v>
      </c>
    </row>
    <row r="9" spans="1:13" x14ac:dyDescent="0.3">
      <c r="A9" s="323"/>
      <c r="B9" s="1" t="s">
        <v>22</v>
      </c>
      <c r="C9" s="1" t="s">
        <v>25</v>
      </c>
      <c r="D9" s="1" t="s">
        <v>24</v>
      </c>
      <c r="E9" s="20"/>
      <c r="F9" s="1" t="s">
        <v>22</v>
      </c>
      <c r="G9" s="1" t="s">
        <v>29</v>
      </c>
      <c r="H9" s="1" t="s">
        <v>5</v>
      </c>
    </row>
    <row r="10" spans="1:13" x14ac:dyDescent="0.3">
      <c r="A10" s="3"/>
      <c r="B10" s="3"/>
      <c r="C10" s="3"/>
      <c r="D10" s="3"/>
      <c r="E10" s="3"/>
      <c r="F10" s="3"/>
      <c r="G10" s="3"/>
      <c r="H10" s="3"/>
    </row>
    <row r="11" spans="1:13" x14ac:dyDescent="0.3">
      <c r="A11" s="323">
        <v>44854</v>
      </c>
      <c r="B11" s="320" t="s">
        <v>0</v>
      </c>
      <c r="C11" s="321"/>
      <c r="D11" s="322"/>
      <c r="E11" s="20"/>
      <c r="F11" s="317" t="s">
        <v>1</v>
      </c>
      <c r="G11" s="318"/>
      <c r="H11" s="319"/>
    </row>
    <row r="12" spans="1:13" x14ac:dyDescent="0.3">
      <c r="A12" s="323"/>
      <c r="B12" s="1"/>
      <c r="C12" s="1">
        <v>730</v>
      </c>
      <c r="D12" s="1">
        <v>830</v>
      </c>
      <c r="E12" s="20"/>
      <c r="F12" s="1"/>
      <c r="G12" s="1">
        <v>730</v>
      </c>
      <c r="H12" s="1">
        <v>830</v>
      </c>
    </row>
    <row r="13" spans="1:13" x14ac:dyDescent="0.3">
      <c r="A13" s="323"/>
      <c r="B13" s="1" t="s">
        <v>23</v>
      </c>
      <c r="C13" s="1" t="s">
        <v>24</v>
      </c>
      <c r="D13" s="1" t="s">
        <v>5</v>
      </c>
      <c r="E13" s="20"/>
      <c r="F13" s="1" t="s">
        <v>23</v>
      </c>
      <c r="G13" s="1" t="s">
        <v>29</v>
      </c>
      <c r="H13" s="1" t="s">
        <v>24</v>
      </c>
    </row>
    <row r="14" spans="1:13" x14ac:dyDescent="0.3">
      <c r="A14" s="323"/>
      <c r="B14" s="1" t="s">
        <v>22</v>
      </c>
      <c r="C14" s="1" t="s">
        <v>5</v>
      </c>
      <c r="D14" s="1" t="s">
        <v>25</v>
      </c>
      <c r="E14" s="20"/>
      <c r="F14" s="1" t="s">
        <v>22</v>
      </c>
      <c r="G14" s="1" t="s">
        <v>28</v>
      </c>
      <c r="H14" s="1" t="s">
        <v>26</v>
      </c>
    </row>
    <row r="15" spans="1:13" x14ac:dyDescent="0.3">
      <c r="A15" s="3"/>
      <c r="B15" s="3"/>
      <c r="C15" s="3"/>
      <c r="D15" s="3"/>
      <c r="E15" s="3"/>
      <c r="F15" s="3"/>
      <c r="G15" s="3"/>
      <c r="H15" s="3"/>
    </row>
    <row r="16" spans="1:13" x14ac:dyDescent="0.3">
      <c r="A16" s="323">
        <v>44861</v>
      </c>
      <c r="B16" s="320" t="s">
        <v>0</v>
      </c>
      <c r="C16" s="321"/>
      <c r="D16" s="322"/>
      <c r="E16" s="20"/>
      <c r="F16" s="317" t="s">
        <v>1</v>
      </c>
      <c r="G16" s="318"/>
      <c r="H16" s="319"/>
    </row>
    <row r="17" spans="1:8" x14ac:dyDescent="0.3">
      <c r="A17" s="323"/>
      <c r="B17" s="1"/>
      <c r="C17" s="1">
        <v>730</v>
      </c>
      <c r="D17" s="1">
        <v>830</v>
      </c>
      <c r="E17" s="20"/>
      <c r="F17" s="1"/>
      <c r="G17" s="1">
        <v>730</v>
      </c>
      <c r="H17" s="1">
        <v>830</v>
      </c>
    </row>
    <row r="18" spans="1:8" x14ac:dyDescent="0.3">
      <c r="A18" s="323"/>
      <c r="B18" s="1" t="s">
        <v>23</v>
      </c>
      <c r="C18" s="1" t="s">
        <v>25</v>
      </c>
      <c r="D18" s="1" t="s">
        <v>7</v>
      </c>
      <c r="E18" s="20"/>
      <c r="F18" s="1" t="s">
        <v>23</v>
      </c>
      <c r="G18" s="1" t="s">
        <v>24</v>
      </c>
      <c r="H18" s="1" t="s">
        <v>24</v>
      </c>
    </row>
    <row r="19" spans="1:8" x14ac:dyDescent="0.3">
      <c r="A19" s="323"/>
      <c r="B19" s="1" t="s">
        <v>22</v>
      </c>
      <c r="C19" s="1" t="s">
        <v>27</v>
      </c>
      <c r="D19" s="1" t="s">
        <v>5</v>
      </c>
      <c r="E19" s="20"/>
      <c r="F19" s="1" t="s">
        <v>22</v>
      </c>
      <c r="G19" s="1" t="s">
        <v>7</v>
      </c>
      <c r="H19" s="1" t="s">
        <v>29</v>
      </c>
    </row>
    <row r="20" spans="1:8" x14ac:dyDescent="0.3">
      <c r="A20" s="3"/>
      <c r="B20" s="3"/>
      <c r="C20" s="3"/>
      <c r="D20" s="3"/>
      <c r="E20" s="3"/>
      <c r="F20" s="3"/>
      <c r="G20" s="3"/>
      <c r="H20" s="3"/>
    </row>
    <row r="21" spans="1:8" x14ac:dyDescent="0.3">
      <c r="A21" s="323">
        <v>44868</v>
      </c>
      <c r="B21" s="320" t="s">
        <v>0</v>
      </c>
      <c r="C21" s="321"/>
      <c r="D21" s="322"/>
      <c r="E21" s="20"/>
      <c r="F21" s="317" t="s">
        <v>1</v>
      </c>
      <c r="G21" s="318"/>
      <c r="H21" s="319"/>
    </row>
    <row r="22" spans="1:8" x14ac:dyDescent="0.3">
      <c r="A22" s="323"/>
      <c r="B22" s="1"/>
      <c r="C22" s="1">
        <v>730</v>
      </c>
      <c r="D22" s="1">
        <v>830</v>
      </c>
      <c r="E22" s="20"/>
      <c r="F22" s="1"/>
      <c r="G22" s="1">
        <v>730</v>
      </c>
      <c r="H22" s="1">
        <v>830</v>
      </c>
    </row>
    <row r="23" spans="1:8" x14ac:dyDescent="0.3">
      <c r="A23" s="323"/>
      <c r="B23" s="1" t="s">
        <v>23</v>
      </c>
      <c r="C23" s="1" t="s">
        <v>27</v>
      </c>
      <c r="D23" s="1" t="s">
        <v>31</v>
      </c>
      <c r="E23" s="20"/>
      <c r="F23" s="1" t="s">
        <v>23</v>
      </c>
      <c r="G23" s="1" t="s">
        <v>25</v>
      </c>
      <c r="H23" s="1" t="s">
        <v>25</v>
      </c>
    </row>
    <row r="24" spans="1:8" x14ac:dyDescent="0.3">
      <c r="A24" s="323"/>
      <c r="B24" s="1" t="s">
        <v>22</v>
      </c>
      <c r="C24" s="1" t="s">
        <v>30</v>
      </c>
      <c r="D24" s="1" t="s">
        <v>26</v>
      </c>
      <c r="E24" s="20"/>
      <c r="F24" s="1" t="s">
        <v>22</v>
      </c>
      <c r="G24" s="1" t="s">
        <v>6</v>
      </c>
      <c r="H24" s="1" t="s">
        <v>24</v>
      </c>
    </row>
    <row r="25" spans="1:8" x14ac:dyDescent="0.3">
      <c r="A25" s="3"/>
      <c r="B25" s="3"/>
      <c r="C25" s="3"/>
      <c r="D25" s="3"/>
      <c r="E25" s="3"/>
      <c r="F25" s="3"/>
      <c r="G25" s="3"/>
      <c r="H25" s="3"/>
    </row>
    <row r="26" spans="1:8" x14ac:dyDescent="0.3">
      <c r="A26" s="323">
        <v>44875</v>
      </c>
      <c r="B26" s="320" t="s">
        <v>0</v>
      </c>
      <c r="C26" s="321"/>
      <c r="D26" s="322"/>
      <c r="E26" s="20"/>
      <c r="F26" s="317" t="s">
        <v>1</v>
      </c>
      <c r="G26" s="318"/>
      <c r="H26" s="319"/>
    </row>
    <row r="27" spans="1:8" x14ac:dyDescent="0.3">
      <c r="A27" s="323"/>
      <c r="B27" s="1"/>
      <c r="C27" s="1">
        <v>730</v>
      </c>
      <c r="D27" s="1">
        <v>830</v>
      </c>
      <c r="E27" s="20"/>
      <c r="F27" s="1"/>
      <c r="G27" s="1">
        <v>730</v>
      </c>
      <c r="H27" s="1">
        <v>830</v>
      </c>
    </row>
    <row r="28" spans="1:8" x14ac:dyDescent="0.3">
      <c r="A28" s="323"/>
      <c r="B28" s="1" t="s">
        <v>23</v>
      </c>
      <c r="C28" s="1" t="s">
        <v>29</v>
      </c>
      <c r="D28" s="1" t="s">
        <v>5</v>
      </c>
      <c r="E28" s="20"/>
      <c r="F28" s="1" t="s">
        <v>23</v>
      </c>
      <c r="G28" s="1" t="s">
        <v>5</v>
      </c>
      <c r="H28" s="1" t="s">
        <v>25</v>
      </c>
    </row>
    <row r="29" spans="1:8" x14ac:dyDescent="0.3">
      <c r="A29" s="323"/>
      <c r="B29" s="1" t="s">
        <v>22</v>
      </c>
      <c r="C29" s="1" t="s">
        <v>26</v>
      </c>
      <c r="D29" s="1" t="s">
        <v>6</v>
      </c>
      <c r="E29" s="20"/>
      <c r="F29" s="1" t="s">
        <v>22</v>
      </c>
      <c r="G29" s="1" t="s">
        <v>24</v>
      </c>
      <c r="H29" s="1" t="s">
        <v>7</v>
      </c>
    </row>
    <row r="30" spans="1:8" x14ac:dyDescent="0.3">
      <c r="A30" s="3"/>
      <c r="B30" s="3"/>
      <c r="C30" s="3"/>
      <c r="D30" s="3"/>
      <c r="E30" s="3"/>
      <c r="F30" s="3"/>
      <c r="G30" s="3"/>
      <c r="H30" s="3"/>
    </row>
    <row r="31" spans="1:8" x14ac:dyDescent="0.3">
      <c r="A31" s="323">
        <v>44882</v>
      </c>
      <c r="B31" s="320" t="s">
        <v>0</v>
      </c>
      <c r="C31" s="321"/>
      <c r="D31" s="322"/>
      <c r="E31" s="20"/>
      <c r="F31" s="317" t="s">
        <v>1</v>
      </c>
      <c r="G31" s="318"/>
      <c r="H31" s="319"/>
    </row>
    <row r="32" spans="1:8" x14ac:dyDescent="0.3">
      <c r="A32" s="323"/>
      <c r="B32" s="1"/>
      <c r="C32" s="1">
        <v>730</v>
      </c>
      <c r="D32" s="1">
        <v>830</v>
      </c>
      <c r="E32" s="20"/>
      <c r="F32" s="1"/>
      <c r="G32" s="1">
        <v>730</v>
      </c>
      <c r="H32" s="1">
        <v>830</v>
      </c>
    </row>
    <row r="33" spans="1:8" x14ac:dyDescent="0.3">
      <c r="A33" s="323"/>
      <c r="B33" s="1" t="s">
        <v>23</v>
      </c>
      <c r="C33" s="1" t="s">
        <v>32</v>
      </c>
      <c r="D33" s="1" t="s">
        <v>27</v>
      </c>
      <c r="E33" s="20"/>
      <c r="F33" s="1" t="s">
        <v>23</v>
      </c>
      <c r="G33" s="1" t="s">
        <v>5</v>
      </c>
      <c r="H33" s="1" t="s">
        <v>30</v>
      </c>
    </row>
    <row r="34" spans="1:8" x14ac:dyDescent="0.3">
      <c r="A34" s="323"/>
      <c r="B34" s="1" t="s">
        <v>22</v>
      </c>
      <c r="C34" s="1" t="s">
        <v>6</v>
      </c>
      <c r="D34" s="1" t="s">
        <v>24</v>
      </c>
      <c r="E34" s="20"/>
      <c r="F34" s="1" t="s">
        <v>22</v>
      </c>
      <c r="G34" s="1" t="s">
        <v>25</v>
      </c>
      <c r="H34" s="1" t="s">
        <v>7</v>
      </c>
    </row>
    <row r="35" spans="1:8" x14ac:dyDescent="0.3">
      <c r="A35" s="3"/>
      <c r="B35" s="3"/>
      <c r="C35" s="3"/>
      <c r="D35" s="3"/>
      <c r="E35" s="3"/>
      <c r="F35" s="3"/>
      <c r="G35" s="3"/>
      <c r="H35" s="3"/>
    </row>
    <row r="36" spans="1:8" x14ac:dyDescent="0.3">
      <c r="A36" s="323">
        <v>44896</v>
      </c>
      <c r="B36" s="320" t="s">
        <v>0</v>
      </c>
      <c r="C36" s="321"/>
      <c r="D36" s="322"/>
      <c r="E36" s="20"/>
      <c r="F36" s="317" t="s">
        <v>1</v>
      </c>
      <c r="G36" s="318"/>
      <c r="H36" s="319"/>
    </row>
    <row r="37" spans="1:8" x14ac:dyDescent="0.3">
      <c r="A37" s="323"/>
      <c r="B37" s="1"/>
      <c r="C37" s="1">
        <v>730</v>
      </c>
      <c r="D37" s="1">
        <v>830</v>
      </c>
      <c r="E37" s="20"/>
      <c r="F37" s="1"/>
      <c r="G37" s="1">
        <v>730</v>
      </c>
      <c r="H37" s="1">
        <v>830</v>
      </c>
    </row>
    <row r="38" spans="1:8" x14ac:dyDescent="0.3">
      <c r="A38" s="323"/>
      <c r="B38" s="1" t="s">
        <v>23</v>
      </c>
      <c r="C38" s="1" t="s">
        <v>7</v>
      </c>
      <c r="D38" s="1" t="s">
        <v>33</v>
      </c>
      <c r="E38" s="20"/>
      <c r="F38" s="1" t="s">
        <v>23</v>
      </c>
      <c r="G38" s="1" t="s">
        <v>26</v>
      </c>
      <c r="H38" s="1" t="s">
        <v>27</v>
      </c>
    </row>
    <row r="39" spans="1:8" x14ac:dyDescent="0.3">
      <c r="A39" s="323"/>
      <c r="B39" s="1" t="s">
        <v>22</v>
      </c>
      <c r="C39" s="1" t="s">
        <v>24</v>
      </c>
      <c r="D39" s="1" t="s">
        <v>29</v>
      </c>
      <c r="E39" s="20"/>
      <c r="F39" s="1" t="s">
        <v>22</v>
      </c>
      <c r="G39" s="1" t="s">
        <v>30</v>
      </c>
      <c r="H39" s="1" t="s">
        <v>25</v>
      </c>
    </row>
    <row r="40" spans="1:8" x14ac:dyDescent="0.3">
      <c r="A40" s="3"/>
      <c r="B40" s="3"/>
      <c r="C40" s="3"/>
      <c r="D40" s="3"/>
      <c r="E40" s="3"/>
      <c r="F40" s="3"/>
      <c r="G40" s="3"/>
      <c r="H40" s="3"/>
    </row>
    <row r="41" spans="1:8" x14ac:dyDescent="0.3">
      <c r="A41" s="323">
        <v>44903</v>
      </c>
      <c r="B41" s="320" t="s">
        <v>0</v>
      </c>
      <c r="C41" s="321"/>
      <c r="D41" s="322"/>
      <c r="E41" s="20"/>
      <c r="F41" s="317" t="s">
        <v>1</v>
      </c>
      <c r="G41" s="318"/>
      <c r="H41" s="319"/>
    </row>
    <row r="42" spans="1:8" x14ac:dyDescent="0.3">
      <c r="A42" s="323"/>
      <c r="B42" s="1"/>
      <c r="C42" s="1">
        <v>730</v>
      </c>
      <c r="D42" s="1">
        <v>830</v>
      </c>
      <c r="E42" s="20"/>
      <c r="F42" s="1"/>
      <c r="G42" s="1">
        <v>730</v>
      </c>
      <c r="H42" s="1">
        <v>830</v>
      </c>
    </row>
    <row r="43" spans="1:8" x14ac:dyDescent="0.3">
      <c r="A43" s="323"/>
      <c r="B43" s="1" t="s">
        <v>23</v>
      </c>
      <c r="C43" s="1" t="s">
        <v>29</v>
      </c>
      <c r="D43" s="1" t="s">
        <v>25</v>
      </c>
      <c r="E43" s="20"/>
      <c r="F43" s="1" t="s">
        <v>23</v>
      </c>
      <c r="G43" s="1" t="s">
        <v>27</v>
      </c>
      <c r="H43" s="1" t="s">
        <v>6</v>
      </c>
    </row>
    <row r="44" spans="1:8" x14ac:dyDescent="0.3">
      <c r="A44" s="323"/>
      <c r="B44" s="1" t="s">
        <v>22</v>
      </c>
      <c r="C44" s="1" t="s">
        <v>34</v>
      </c>
      <c r="D44" s="1" t="s">
        <v>24</v>
      </c>
      <c r="E44" s="20"/>
      <c r="F44" s="1" t="s">
        <v>22</v>
      </c>
      <c r="G44" s="1" t="s">
        <v>32</v>
      </c>
      <c r="H44" s="1" t="s">
        <v>30</v>
      </c>
    </row>
    <row r="45" spans="1:8" x14ac:dyDescent="0.3">
      <c r="A45" s="3"/>
      <c r="B45" s="3"/>
      <c r="C45" s="3"/>
      <c r="D45" s="3"/>
      <c r="E45" s="3"/>
      <c r="F45" s="3"/>
      <c r="G45" s="3"/>
      <c r="H45" s="3"/>
    </row>
    <row r="46" spans="1:8" x14ac:dyDescent="0.3">
      <c r="A46" s="323">
        <v>44910</v>
      </c>
      <c r="B46" s="320" t="s">
        <v>0</v>
      </c>
      <c r="C46" s="321"/>
      <c r="D46" s="322"/>
      <c r="E46" s="20"/>
      <c r="F46" s="317" t="s">
        <v>1</v>
      </c>
      <c r="G46" s="318"/>
      <c r="H46" s="319"/>
    </row>
    <row r="47" spans="1:8" x14ac:dyDescent="0.3">
      <c r="A47" s="323"/>
      <c r="B47" s="1"/>
      <c r="C47" s="1">
        <v>730</v>
      </c>
      <c r="D47" s="1">
        <v>830</v>
      </c>
      <c r="E47" s="20"/>
      <c r="F47" s="1"/>
      <c r="G47" s="1">
        <v>730</v>
      </c>
      <c r="H47" s="1">
        <v>830</v>
      </c>
    </row>
    <row r="48" spans="1:8" x14ac:dyDescent="0.3">
      <c r="A48" s="323"/>
      <c r="B48" s="1" t="s">
        <v>23</v>
      </c>
      <c r="C48" s="1" t="s">
        <v>24</v>
      </c>
      <c r="D48" s="1" t="s">
        <v>27</v>
      </c>
      <c r="E48" s="20"/>
      <c r="F48" s="1" t="s">
        <v>23</v>
      </c>
      <c r="G48" s="1" t="s">
        <v>29</v>
      </c>
      <c r="H48" s="1" t="s">
        <v>25</v>
      </c>
    </row>
    <row r="49" spans="1:8" x14ac:dyDescent="0.3">
      <c r="A49" s="323"/>
      <c r="B49" s="1" t="s">
        <v>22</v>
      </c>
      <c r="C49" s="1" t="s">
        <v>30</v>
      </c>
      <c r="D49" s="1" t="s">
        <v>34</v>
      </c>
      <c r="E49" s="20"/>
      <c r="F49" s="1" t="s">
        <v>22</v>
      </c>
      <c r="G49" s="1" t="s">
        <v>32</v>
      </c>
      <c r="H49" s="1" t="s">
        <v>26</v>
      </c>
    </row>
  </sheetData>
  <mergeCells count="30">
    <mergeCell ref="A31:A34"/>
    <mergeCell ref="A36:A39"/>
    <mergeCell ref="B41:D41"/>
    <mergeCell ref="A41:A44"/>
    <mergeCell ref="A46:A49"/>
    <mergeCell ref="A26:A29"/>
    <mergeCell ref="B1:D1"/>
    <mergeCell ref="B6:D6"/>
    <mergeCell ref="B11:D11"/>
    <mergeCell ref="B16:D16"/>
    <mergeCell ref="B21:D21"/>
    <mergeCell ref="A1:A4"/>
    <mergeCell ref="A6:A9"/>
    <mergeCell ref="A11:A14"/>
    <mergeCell ref="A16:A19"/>
    <mergeCell ref="A21:A24"/>
    <mergeCell ref="F1:H1"/>
    <mergeCell ref="F6:H6"/>
    <mergeCell ref="F11:H11"/>
    <mergeCell ref="F16:H16"/>
    <mergeCell ref="F21:H21"/>
    <mergeCell ref="F46:H46"/>
    <mergeCell ref="B46:D46"/>
    <mergeCell ref="F31:H31"/>
    <mergeCell ref="F36:H36"/>
    <mergeCell ref="F26:H26"/>
    <mergeCell ref="F41:H41"/>
    <mergeCell ref="B26:D26"/>
    <mergeCell ref="B31:D31"/>
    <mergeCell ref="B36:D36"/>
  </mergeCells>
  <conditionalFormatting sqref="B2:H49">
    <cfRule type="cellIs" dxfId="5" priority="1" operator="equal">
      <formula>"irvine"</formula>
    </cfRule>
    <cfRule type="cellIs" dxfId="4" priority="2" operator="equal">
      <formula>"mills"</formula>
    </cfRule>
    <cfRule type="cellIs" dxfId="3" priority="4" operator="equal">
      <formula>"kilian"</formula>
    </cfRule>
    <cfRule type="cellIs" dxfId="2" priority="5" operator="equal">
      <formula>"jeri"</formula>
    </cfRule>
    <cfRule type="cellIs" dxfId="1" priority="6" operator="equal">
      <formula>"baird"</formula>
    </cfRule>
    <cfRule type="cellIs" dxfId="0" priority="7" operator="equal">
      <formula>"Mixed nuts"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3C11-6877-475D-9D52-D67748DB0DBA}">
  <dimension ref="A1:G9"/>
  <sheetViews>
    <sheetView zoomScale="120" zoomScaleNormal="120" workbookViewId="0">
      <selection activeCell="F9" sqref="F9"/>
    </sheetView>
  </sheetViews>
  <sheetFormatPr defaultRowHeight="14.4" x14ac:dyDescent="0.3"/>
  <cols>
    <col min="6" max="6" width="10.77734375" customWidth="1"/>
  </cols>
  <sheetData>
    <row r="1" spans="1:7" ht="15" thickBot="1" x14ac:dyDescent="0.35">
      <c r="A1" s="4"/>
      <c r="B1" s="4"/>
      <c r="C1" s="4"/>
      <c r="D1" s="4"/>
      <c r="E1" s="4"/>
      <c r="F1" s="4"/>
      <c r="G1" s="4"/>
    </row>
    <row r="2" spans="1:7" ht="15" thickBot="1" x14ac:dyDescent="0.35">
      <c r="A2" s="4"/>
      <c r="B2" s="251" t="s">
        <v>46</v>
      </c>
      <c r="C2" s="252">
        <v>0.27083333333333331</v>
      </c>
      <c r="D2" s="252">
        <v>0.3125</v>
      </c>
      <c r="E2" s="252">
        <v>0.35416666666666669</v>
      </c>
      <c r="F2" s="253" t="s">
        <v>171</v>
      </c>
      <c r="G2" s="4"/>
    </row>
    <row r="3" spans="1:7" x14ac:dyDescent="0.3">
      <c r="A3" s="4"/>
      <c r="B3" s="248">
        <v>1</v>
      </c>
      <c r="C3" s="264">
        <v>10</v>
      </c>
      <c r="D3" s="249">
        <v>7</v>
      </c>
      <c r="E3" s="266">
        <v>3</v>
      </c>
      <c r="F3" s="250">
        <v>3</v>
      </c>
      <c r="G3" s="4"/>
    </row>
    <row r="4" spans="1:7" x14ac:dyDescent="0.3">
      <c r="A4" s="4"/>
      <c r="B4" s="246">
        <v>2</v>
      </c>
      <c r="C4" s="241">
        <v>4</v>
      </c>
      <c r="D4" s="240">
        <v>6</v>
      </c>
      <c r="E4" s="265">
        <v>10</v>
      </c>
      <c r="F4" s="242">
        <v>4</v>
      </c>
      <c r="G4" s="4"/>
    </row>
    <row r="5" spans="1:7" x14ac:dyDescent="0.3">
      <c r="A5" s="4"/>
      <c r="B5" s="246">
        <v>3</v>
      </c>
      <c r="C5" s="241">
        <v>5</v>
      </c>
      <c r="D5" s="240">
        <v>6</v>
      </c>
      <c r="E5" s="240">
        <v>9</v>
      </c>
      <c r="F5" s="242">
        <v>4</v>
      </c>
      <c r="G5" s="4"/>
    </row>
    <row r="6" spans="1:7" x14ac:dyDescent="0.3">
      <c r="A6" s="4"/>
      <c r="B6" s="246">
        <v>4</v>
      </c>
      <c r="C6" s="241">
        <v>6</v>
      </c>
      <c r="D6" s="240">
        <v>7</v>
      </c>
      <c r="E6" s="240">
        <v>7</v>
      </c>
      <c r="F6" s="242">
        <v>3</v>
      </c>
      <c r="G6" s="4"/>
    </row>
    <row r="7" spans="1:7" x14ac:dyDescent="0.3">
      <c r="A7" s="4"/>
      <c r="B7" s="246">
        <v>5</v>
      </c>
      <c r="C7" s="241">
        <v>7</v>
      </c>
      <c r="D7" s="240">
        <v>8</v>
      </c>
      <c r="E7" s="240">
        <v>5</v>
      </c>
      <c r="F7" s="263">
        <v>2</v>
      </c>
      <c r="G7" s="4"/>
    </row>
    <row r="8" spans="1:7" ht="15" thickBot="1" x14ac:dyDescent="0.35">
      <c r="A8" s="4"/>
      <c r="B8" s="247">
        <v>6</v>
      </c>
      <c r="C8" s="243">
        <v>8</v>
      </c>
      <c r="D8" s="244">
        <v>6</v>
      </c>
      <c r="E8" s="244">
        <v>6</v>
      </c>
      <c r="F8" s="245">
        <v>4</v>
      </c>
      <c r="G8" s="4"/>
    </row>
    <row r="9" spans="1:7" x14ac:dyDescent="0.3">
      <c r="A9" s="4"/>
      <c r="B9" s="4"/>
      <c r="C9" s="4"/>
      <c r="D9" s="4"/>
      <c r="E9" s="4"/>
      <c r="F9" s="4"/>
      <c r="G9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BA88-E9C8-467E-8D0B-DAD0F1958A62}">
  <dimension ref="A1:G41"/>
  <sheetViews>
    <sheetView workbookViewId="0">
      <selection activeCell="B5" sqref="B5"/>
    </sheetView>
  </sheetViews>
  <sheetFormatPr defaultRowHeight="14.4" x14ac:dyDescent="0.3"/>
  <cols>
    <col min="2" max="2" width="13.6640625" bestFit="1" customWidth="1"/>
    <col min="3" max="3" width="23" customWidth="1"/>
  </cols>
  <sheetData>
    <row r="1" spans="1:7" ht="15.6" x14ac:dyDescent="0.3">
      <c r="A1" s="13"/>
      <c r="B1" s="14"/>
      <c r="C1" s="262" t="s">
        <v>191</v>
      </c>
      <c r="D1" s="14"/>
      <c r="E1" s="14"/>
      <c r="F1" s="14"/>
      <c r="G1" s="15"/>
    </row>
    <row r="2" spans="1:7" ht="7.95" customHeight="1" thickBot="1" x14ac:dyDescent="0.35">
      <c r="A2" s="16"/>
      <c r="B2" s="17"/>
      <c r="C2" s="17"/>
      <c r="D2" s="17"/>
      <c r="E2" s="17"/>
      <c r="F2" s="17"/>
      <c r="G2" s="18"/>
    </row>
    <row r="3" spans="1:7" x14ac:dyDescent="0.3">
      <c r="A3" s="5"/>
      <c r="B3" s="6"/>
      <c r="C3" s="6"/>
      <c r="D3" s="6"/>
      <c r="E3" s="6"/>
      <c r="F3" s="6"/>
      <c r="G3" s="7"/>
    </row>
    <row r="4" spans="1:7" x14ac:dyDescent="0.3">
      <c r="A4" s="8"/>
      <c r="B4" s="224" t="s">
        <v>8</v>
      </c>
      <c r="C4" s="4"/>
      <c r="D4" s="4"/>
      <c r="E4" s="4"/>
      <c r="F4" s="4"/>
      <c r="G4" s="9"/>
    </row>
    <row r="5" spans="1:7" x14ac:dyDescent="0.3">
      <c r="A5" s="8"/>
      <c r="B5" s="4"/>
      <c r="C5" s="4"/>
      <c r="D5" s="4"/>
      <c r="E5" s="4"/>
      <c r="F5" s="4"/>
      <c r="G5" s="9"/>
    </row>
    <row r="6" spans="1:7" x14ac:dyDescent="0.3">
      <c r="A6" s="8"/>
      <c r="B6" s="4"/>
      <c r="C6" s="4"/>
      <c r="D6" s="4"/>
      <c r="E6" s="4"/>
      <c r="F6" s="4"/>
      <c r="G6" s="9"/>
    </row>
    <row r="7" spans="1:7" x14ac:dyDescent="0.3">
      <c r="A7" s="8"/>
      <c r="B7" s="324" t="s">
        <v>15</v>
      </c>
      <c r="C7" s="324"/>
      <c r="D7" s="324"/>
      <c r="E7" s="324"/>
      <c r="F7" s="324"/>
      <c r="G7" s="9"/>
    </row>
    <row r="8" spans="1:7" x14ac:dyDescent="0.3">
      <c r="A8" s="8"/>
      <c r="B8" s="1" t="s">
        <v>11</v>
      </c>
      <c r="C8" s="1"/>
      <c r="D8" s="255" t="s">
        <v>12</v>
      </c>
      <c r="E8" s="255" t="s">
        <v>13</v>
      </c>
      <c r="F8" s="255" t="s">
        <v>14</v>
      </c>
      <c r="G8" s="9"/>
    </row>
    <row r="9" spans="1:7" ht="4.05" customHeight="1" x14ac:dyDescent="0.3">
      <c r="A9" s="8"/>
      <c r="B9" s="3"/>
      <c r="C9" s="3"/>
      <c r="D9" s="3"/>
      <c r="E9" s="3"/>
      <c r="F9" s="3"/>
      <c r="G9" s="9"/>
    </row>
    <row r="10" spans="1:7" s="259" customFormat="1" ht="25.05" customHeight="1" x14ac:dyDescent="0.3">
      <c r="A10" s="256"/>
      <c r="B10" s="257" t="s">
        <v>192</v>
      </c>
      <c r="C10" s="257"/>
      <c r="D10" s="257"/>
      <c r="E10" s="257"/>
      <c r="F10" s="257"/>
      <c r="G10" s="258"/>
    </row>
    <row r="11" spans="1:7" s="259" customFormat="1" ht="25.05" customHeight="1" x14ac:dyDescent="0.3">
      <c r="A11" s="256"/>
      <c r="B11" s="257" t="s">
        <v>9</v>
      </c>
      <c r="C11" s="257"/>
      <c r="D11" s="257"/>
      <c r="E11" s="257"/>
      <c r="F11" s="257"/>
      <c r="G11" s="258"/>
    </row>
    <row r="12" spans="1:7" x14ac:dyDescent="0.3">
      <c r="A12" s="8"/>
      <c r="B12" s="4"/>
      <c r="C12" s="4"/>
      <c r="D12" s="4"/>
      <c r="E12" s="4"/>
      <c r="F12" s="4"/>
      <c r="G12" s="9"/>
    </row>
    <row r="13" spans="1:7" s="259" customFormat="1" ht="25.05" customHeight="1" x14ac:dyDescent="0.3">
      <c r="A13" s="256"/>
      <c r="B13" s="259" t="s">
        <v>10</v>
      </c>
      <c r="C13" s="260"/>
      <c r="D13" s="261"/>
      <c r="E13" s="261"/>
      <c r="F13" s="261"/>
      <c r="G13" s="258"/>
    </row>
    <row r="14" spans="1:7" x14ac:dyDescent="0.3">
      <c r="A14" s="8"/>
      <c r="B14" s="4"/>
      <c r="C14" s="4"/>
      <c r="D14" s="4"/>
      <c r="E14" s="4"/>
      <c r="F14" s="4"/>
      <c r="G14" s="9"/>
    </row>
    <row r="15" spans="1:7" x14ac:dyDescent="0.3">
      <c r="A15" s="8"/>
      <c r="B15" s="4"/>
      <c r="C15" s="4"/>
      <c r="D15" s="4"/>
      <c r="E15" s="4"/>
      <c r="F15" s="4"/>
      <c r="G15" s="9"/>
    </row>
    <row r="16" spans="1:7" x14ac:dyDescent="0.3">
      <c r="A16" s="8"/>
      <c r="B16" s="4"/>
      <c r="C16" s="4"/>
      <c r="D16" s="4"/>
      <c r="E16" s="4"/>
      <c r="F16" s="4"/>
      <c r="G16" s="9"/>
    </row>
    <row r="17" spans="1:7" x14ac:dyDescent="0.3">
      <c r="A17" s="8"/>
      <c r="B17" s="325" t="s">
        <v>16</v>
      </c>
      <c r="C17" s="325"/>
      <c r="D17" s="325"/>
      <c r="E17" s="325"/>
      <c r="F17" s="325"/>
      <c r="G17" s="9"/>
    </row>
    <row r="18" spans="1:7" x14ac:dyDescent="0.3">
      <c r="A18" s="8"/>
      <c r="B18" s="1" t="s">
        <v>11</v>
      </c>
      <c r="C18" s="1"/>
      <c r="D18" s="255" t="s">
        <v>12</v>
      </c>
      <c r="E18" s="255" t="s">
        <v>13</v>
      </c>
      <c r="F18" s="255" t="s">
        <v>14</v>
      </c>
      <c r="G18" s="9"/>
    </row>
    <row r="19" spans="1:7" ht="4.05" customHeight="1" x14ac:dyDescent="0.3">
      <c r="A19" s="8"/>
      <c r="B19" s="3"/>
      <c r="C19" s="3"/>
      <c r="D19" s="3"/>
      <c r="E19" s="3"/>
      <c r="F19" s="3"/>
      <c r="G19" s="9"/>
    </row>
    <row r="20" spans="1:7" s="259" customFormat="1" ht="25.05" customHeight="1" x14ac:dyDescent="0.3">
      <c r="A20" s="256"/>
      <c r="B20" s="257" t="s">
        <v>192</v>
      </c>
      <c r="C20" s="257"/>
      <c r="D20" s="257"/>
      <c r="E20" s="257"/>
      <c r="F20" s="257"/>
      <c r="G20" s="258"/>
    </row>
    <row r="21" spans="1:7" s="259" customFormat="1" ht="25.05" customHeight="1" x14ac:dyDescent="0.3">
      <c r="A21" s="256"/>
      <c r="B21" s="257" t="s">
        <v>9</v>
      </c>
      <c r="C21" s="257"/>
      <c r="D21" s="257"/>
      <c r="E21" s="257"/>
      <c r="F21" s="257"/>
      <c r="G21" s="258"/>
    </row>
    <row r="22" spans="1:7" x14ac:dyDescent="0.3">
      <c r="A22" s="8"/>
      <c r="B22" s="4"/>
      <c r="C22" s="4"/>
      <c r="D22" s="4"/>
      <c r="E22" s="4"/>
      <c r="F22" s="4"/>
      <c r="G22" s="9"/>
    </row>
    <row r="23" spans="1:7" s="259" customFormat="1" ht="25.05" customHeight="1" x14ac:dyDescent="0.3">
      <c r="A23" s="256"/>
      <c r="B23" s="259" t="s">
        <v>10</v>
      </c>
      <c r="C23" s="260"/>
      <c r="D23" s="261"/>
      <c r="E23" s="261"/>
      <c r="F23" s="261"/>
      <c r="G23" s="258"/>
    </row>
    <row r="24" spans="1:7" x14ac:dyDescent="0.3">
      <c r="A24" s="8"/>
      <c r="B24" s="4"/>
      <c r="C24" s="4"/>
      <c r="D24" s="4"/>
      <c r="E24" s="4"/>
      <c r="F24" s="4"/>
      <c r="G24" s="9"/>
    </row>
    <row r="25" spans="1:7" x14ac:dyDescent="0.3">
      <c r="A25" s="8"/>
      <c r="B25" s="4"/>
      <c r="C25" s="4"/>
      <c r="D25" s="4"/>
      <c r="E25" s="4"/>
      <c r="F25" s="4"/>
      <c r="G25" s="9"/>
    </row>
    <row r="26" spans="1:7" x14ac:dyDescent="0.3">
      <c r="A26" s="8"/>
      <c r="B26" s="4"/>
      <c r="C26" s="4"/>
      <c r="D26" s="4"/>
      <c r="E26" s="4"/>
      <c r="F26" s="4"/>
      <c r="G26" s="9"/>
    </row>
    <row r="27" spans="1:7" x14ac:dyDescent="0.3">
      <c r="A27" s="8"/>
      <c r="B27" s="325" t="s">
        <v>17</v>
      </c>
      <c r="C27" s="325"/>
      <c r="D27" s="325"/>
      <c r="E27" s="325"/>
      <c r="F27" s="325"/>
      <c r="G27" s="9"/>
    </row>
    <row r="28" spans="1:7" x14ac:dyDescent="0.3">
      <c r="A28" s="8"/>
      <c r="B28" s="1" t="s">
        <v>11</v>
      </c>
      <c r="C28" s="1"/>
      <c r="D28" s="255" t="s">
        <v>12</v>
      </c>
      <c r="E28" s="255" t="s">
        <v>13</v>
      </c>
      <c r="F28" s="255" t="s">
        <v>14</v>
      </c>
      <c r="G28" s="9"/>
    </row>
    <row r="29" spans="1:7" ht="4.05" customHeight="1" x14ac:dyDescent="0.3">
      <c r="A29" s="8"/>
      <c r="B29" s="3"/>
      <c r="C29" s="3"/>
      <c r="D29" s="3"/>
      <c r="E29" s="3"/>
      <c r="F29" s="3"/>
      <c r="G29" s="9"/>
    </row>
    <row r="30" spans="1:7" s="259" customFormat="1" ht="25.05" customHeight="1" x14ac:dyDescent="0.3">
      <c r="A30" s="256"/>
      <c r="B30" s="257" t="s">
        <v>192</v>
      </c>
      <c r="C30" s="257"/>
      <c r="D30" s="257"/>
      <c r="E30" s="257"/>
      <c r="F30" s="257"/>
      <c r="G30" s="258"/>
    </row>
    <row r="31" spans="1:7" s="259" customFormat="1" ht="25.05" customHeight="1" x14ac:dyDescent="0.3">
      <c r="A31" s="256"/>
      <c r="B31" s="257" t="s">
        <v>9</v>
      </c>
      <c r="C31" s="257"/>
      <c r="D31" s="257"/>
      <c r="E31" s="257"/>
      <c r="F31" s="257"/>
      <c r="G31" s="258"/>
    </row>
    <row r="32" spans="1:7" x14ac:dyDescent="0.3">
      <c r="A32" s="8"/>
      <c r="B32" s="4"/>
      <c r="C32" s="4"/>
      <c r="D32" s="4"/>
      <c r="E32" s="4"/>
      <c r="F32" s="4"/>
      <c r="G32" s="9"/>
    </row>
    <row r="33" spans="1:7" s="259" customFormat="1" ht="25.05" customHeight="1" x14ac:dyDescent="0.3">
      <c r="A33" s="256"/>
      <c r="B33" s="259" t="s">
        <v>10</v>
      </c>
      <c r="C33" s="260"/>
      <c r="D33" s="261"/>
      <c r="E33" s="261"/>
      <c r="F33" s="261"/>
      <c r="G33" s="258"/>
    </row>
    <row r="34" spans="1:7" x14ac:dyDescent="0.3">
      <c r="A34" s="8"/>
      <c r="B34" s="4"/>
      <c r="C34" s="4"/>
      <c r="D34" s="4"/>
      <c r="E34" s="4"/>
      <c r="F34" s="4"/>
      <c r="G34" s="9"/>
    </row>
    <row r="35" spans="1:7" x14ac:dyDescent="0.3">
      <c r="A35" s="19"/>
      <c r="B35" s="4"/>
      <c r="C35" s="4"/>
      <c r="D35" s="4"/>
      <c r="E35" s="4"/>
      <c r="F35" s="4"/>
      <c r="G35" s="9"/>
    </row>
    <row r="36" spans="1:7" x14ac:dyDescent="0.3">
      <c r="A36" s="8"/>
      <c r="B36" s="4"/>
      <c r="C36" s="330" t="s">
        <v>21</v>
      </c>
      <c r="D36" s="330"/>
      <c r="E36" s="330"/>
      <c r="F36" s="4"/>
      <c r="G36" s="9"/>
    </row>
    <row r="37" spans="1:7" x14ac:dyDescent="0.3">
      <c r="A37" s="8"/>
      <c r="B37" s="4"/>
      <c r="C37" s="327" t="s">
        <v>20</v>
      </c>
      <c r="D37" s="328"/>
      <c r="E37" s="329"/>
      <c r="F37" s="4"/>
      <c r="G37" s="9"/>
    </row>
    <row r="38" spans="1:7" x14ac:dyDescent="0.3">
      <c r="A38" s="8"/>
      <c r="B38" s="4"/>
      <c r="C38" s="327" t="s">
        <v>19</v>
      </c>
      <c r="D38" s="328"/>
      <c r="E38" s="329"/>
      <c r="F38" s="4"/>
      <c r="G38" s="9"/>
    </row>
    <row r="39" spans="1:7" ht="30" customHeight="1" x14ac:dyDescent="0.3">
      <c r="A39" s="8"/>
      <c r="B39" s="4"/>
      <c r="C39" s="326" t="s">
        <v>18</v>
      </c>
      <c r="D39" s="326"/>
      <c r="E39" s="326"/>
      <c r="F39" s="4"/>
      <c r="G39" s="9"/>
    </row>
    <row r="40" spans="1:7" x14ac:dyDescent="0.3">
      <c r="A40" s="8"/>
      <c r="B40" s="4"/>
      <c r="C40" s="4"/>
      <c r="D40" s="4"/>
      <c r="E40" s="4"/>
      <c r="F40" s="4"/>
      <c r="G40" s="9"/>
    </row>
    <row r="41" spans="1:7" ht="15" thickBot="1" x14ac:dyDescent="0.35">
      <c r="A41" s="10"/>
      <c r="B41" s="11"/>
      <c r="C41" s="11"/>
      <c r="D41" s="11"/>
      <c r="E41" s="11"/>
      <c r="F41" s="11"/>
      <c r="G41" s="12"/>
    </row>
  </sheetData>
  <mergeCells count="7">
    <mergeCell ref="B7:F7"/>
    <mergeCell ref="B17:F17"/>
    <mergeCell ref="B27:F27"/>
    <mergeCell ref="C39:E39"/>
    <mergeCell ref="C37:E37"/>
    <mergeCell ref="C38:E38"/>
    <mergeCell ref="C36:E3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BFA6-8B8E-4C7F-96FF-4831A659A988}">
  <dimension ref="A2:U15"/>
  <sheetViews>
    <sheetView workbookViewId="0">
      <selection activeCell="B12" sqref="B12"/>
    </sheetView>
  </sheetViews>
  <sheetFormatPr defaultRowHeight="14.4" x14ac:dyDescent="0.3"/>
  <cols>
    <col min="1" max="1" width="18" bestFit="1" customWidth="1"/>
    <col min="2" max="2" width="15.6640625" bestFit="1" customWidth="1"/>
    <col min="3" max="3" width="11.33203125" bestFit="1" customWidth="1"/>
    <col min="7" max="7" width="14.109375" bestFit="1" customWidth="1"/>
    <col min="9" max="9" width="10.33203125" bestFit="1" customWidth="1"/>
    <col min="11" max="11" width="11.88671875" bestFit="1" customWidth="1"/>
  </cols>
  <sheetData>
    <row r="2" spans="1:21" x14ac:dyDescent="0.3">
      <c r="A2" s="267" t="s">
        <v>4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268"/>
      <c r="U2">
        <f>1500/6</f>
        <v>250</v>
      </c>
    </row>
    <row r="3" spans="1:21" x14ac:dyDescent="0.3">
      <c r="A3" s="5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U3" s="55">
        <f>250/6</f>
        <v>41.666666666666664</v>
      </c>
    </row>
    <row r="4" spans="1:21" x14ac:dyDescent="0.3">
      <c r="A4" s="50"/>
      <c r="B4" s="1"/>
      <c r="C4" s="53"/>
      <c r="D4" s="1"/>
      <c r="E4" s="54"/>
      <c r="F4" s="1"/>
      <c r="G4" s="50"/>
      <c r="H4" s="1"/>
      <c r="I4" s="50"/>
      <c r="J4" s="1"/>
      <c r="K4" s="50"/>
      <c r="L4" s="1"/>
      <c r="M4" s="1"/>
    </row>
    <row r="5" spans="1:21" x14ac:dyDescent="0.3">
      <c r="A5" s="50"/>
      <c r="B5" s="1"/>
      <c r="C5" s="50"/>
      <c r="D5" s="1"/>
      <c r="E5" s="50"/>
      <c r="F5" s="1"/>
      <c r="G5" s="56"/>
      <c r="H5" s="1"/>
      <c r="I5" s="50"/>
      <c r="J5" s="1"/>
      <c r="K5" s="50"/>
      <c r="L5" s="1"/>
      <c r="M5" s="1"/>
    </row>
    <row r="6" spans="1:21" x14ac:dyDescent="0.3">
      <c r="A6" s="50"/>
      <c r="B6" s="1"/>
      <c r="C6" s="51"/>
      <c r="D6" s="1"/>
      <c r="E6" s="50"/>
      <c r="F6" s="1"/>
      <c r="G6" s="51"/>
      <c r="H6" s="1"/>
      <c r="I6" s="50"/>
      <c r="J6" s="1"/>
      <c r="K6" s="51"/>
      <c r="L6" s="1"/>
      <c r="M6" s="1"/>
    </row>
    <row r="7" spans="1:21" x14ac:dyDescent="0.3">
      <c r="A7" s="51"/>
      <c r="B7" s="1"/>
      <c r="C7" s="51"/>
      <c r="D7" s="1"/>
      <c r="E7" s="50"/>
      <c r="F7" s="1"/>
      <c r="G7" s="56"/>
      <c r="H7" s="1"/>
      <c r="I7" s="51"/>
      <c r="J7" s="1"/>
      <c r="K7" s="51"/>
      <c r="L7" s="1"/>
      <c r="M7" s="1"/>
    </row>
    <row r="8" spans="1:21" x14ac:dyDescent="0.3">
      <c r="A8" s="51"/>
      <c r="B8" s="1"/>
      <c r="C8" s="56"/>
      <c r="D8" s="1"/>
      <c r="E8" s="50"/>
      <c r="F8" s="1"/>
      <c r="G8" s="56"/>
      <c r="H8" s="1"/>
      <c r="I8" s="51"/>
      <c r="J8" s="1"/>
      <c r="K8" s="50"/>
      <c r="L8" s="1"/>
      <c r="M8" s="1"/>
    </row>
    <row r="9" spans="1:21" x14ac:dyDescent="0.3">
      <c r="A9" s="50"/>
      <c r="B9" s="1"/>
      <c r="C9" s="50"/>
      <c r="D9" s="1"/>
      <c r="E9" s="1"/>
      <c r="F9" s="1"/>
      <c r="G9" s="51"/>
      <c r="H9" s="1"/>
      <c r="I9" s="51"/>
      <c r="J9" s="1"/>
      <c r="K9" s="50"/>
      <c r="L9" s="1"/>
      <c r="M9" s="1"/>
    </row>
    <row r="10" spans="1:2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2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2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2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1">
    <mergeCell ref="A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3 hour Schedule (Do not use)</vt:lpstr>
      <vt:lpstr>schedule</vt:lpstr>
      <vt:lpstr>3 Hr. Schedule</vt:lpstr>
      <vt:lpstr>Results</vt:lpstr>
      <vt:lpstr>conv</vt:lpstr>
      <vt:lpstr>2 hour schedule</vt:lpstr>
      <vt:lpstr>equity</vt:lpstr>
      <vt:lpstr>Score sheet </vt:lpstr>
      <vt:lpstr>Teams</vt:lpstr>
      <vt:lpstr>schedule!Print_Area</vt:lpstr>
      <vt:lpstr>schedule!TeamNumber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Earley, Eric</dc:creator>
  <cp:lastModifiedBy>Norman Jansen</cp:lastModifiedBy>
  <cp:lastPrinted>2025-10-15T14:33:45Z</cp:lastPrinted>
  <dcterms:created xsi:type="dcterms:W3CDTF">2022-08-30T18:40:14Z</dcterms:created>
  <dcterms:modified xsi:type="dcterms:W3CDTF">2025-10-15T14:36:05Z</dcterms:modified>
</cp:coreProperties>
</file>