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9fe0b596b38ce2/Documents/"/>
    </mc:Choice>
  </mc:AlternateContent>
  <xr:revisionPtr revIDLastSave="277" documentId="8_{8CCC65D9-9D4A-48FC-983B-90036FB2ECE0}" xr6:coauthVersionLast="47" xr6:coauthVersionMax="47" xr10:uidLastSave="{3F0A5CEB-BDC7-4376-99F1-251F730F6CF1}"/>
  <bookViews>
    <workbookView xWindow="264" yWindow="360" windowWidth="16212" windowHeight="12420" firstSheet="1" activeTab="3" xr2:uid="{49B4A754-1147-4127-BFCB-D7D51B778B49}"/>
  </bookViews>
  <sheets>
    <sheet name="3 hour Schedule (Do not use)" sheetId="1" state="hidden" r:id="rId1"/>
    <sheet name="3 Hr. Schedule" sheetId="5" r:id="rId2"/>
    <sheet name="2 hour schedule" sheetId="4" state="hidden" r:id="rId3"/>
    <sheet name="schedule" sheetId="8" r:id="rId4"/>
    <sheet name="Score sheet tracking" sheetId="3" r:id="rId5"/>
    <sheet name="Teams" sheetId="2" r:id="rId6"/>
    <sheet name="Results" sheetId="7" r:id="rId7"/>
  </sheets>
  <definedNames>
    <definedName name="_xlnm._FilterDatabase" localSheetId="1" hidden="1">'3 Hr. Schedule'!$A$2:$R$62</definedName>
    <definedName name="_xlnm.Print_Area" localSheetId="3">schedule!$A$1:$L$31</definedName>
    <definedName name="TeamNumber" localSheetId="3">schedule!$M$3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7" l="1"/>
  <c r="E59" i="7"/>
  <c r="E58" i="7"/>
  <c r="E57" i="7"/>
  <c r="E56" i="7"/>
  <c r="E55" i="7"/>
  <c r="E50" i="7"/>
  <c r="E49" i="7"/>
  <c r="E48" i="7"/>
  <c r="E47" i="7"/>
  <c r="E46" i="7"/>
  <c r="E45" i="7"/>
  <c r="E40" i="7"/>
  <c r="E39" i="7"/>
  <c r="E38" i="7"/>
  <c r="E37" i="7"/>
  <c r="E36" i="7"/>
  <c r="E35" i="7"/>
  <c r="B7" i="8"/>
  <c r="B8" i="8" s="1"/>
  <c r="B9" i="8" s="1"/>
  <c r="B10" i="8" s="1"/>
  <c r="B11" i="8" s="1"/>
  <c r="B12" i="8" s="1"/>
  <c r="B13" i="8" s="1"/>
  <c r="B14" i="8" s="1"/>
  <c r="B15" i="8" s="1"/>
  <c r="B6" i="8"/>
  <c r="S23" i="8"/>
  <c r="S22" i="8"/>
  <c r="S21" i="8"/>
  <c r="S20" i="8"/>
  <c r="S19" i="8"/>
  <c r="S18" i="8"/>
  <c r="AL16" i="8"/>
  <c r="AM16" i="8" s="1"/>
  <c r="AK16" i="8"/>
  <c r="AH16" i="8"/>
  <c r="AI16" i="8" s="1"/>
  <c r="AG16" i="8"/>
  <c r="BB15" i="8"/>
  <c r="BC15" i="8" s="1"/>
  <c r="BA15" i="8"/>
  <c r="AY15" i="8"/>
  <c r="AX15" i="8"/>
  <c r="AW15" i="8"/>
  <c r="AT15" i="8"/>
  <c r="AU15" i="8" s="1"/>
  <c r="AS15" i="8"/>
  <c r="AP15" i="8"/>
  <c r="AQ15" i="8" s="1"/>
  <c r="AO15" i="8"/>
  <c r="AL15" i="8"/>
  <c r="AM15" i="8" s="1"/>
  <c r="AK15" i="8"/>
  <c r="AH15" i="8"/>
  <c r="AI15" i="8" s="1"/>
  <c r="AG15" i="8"/>
  <c r="AD15" i="8"/>
  <c r="AE15" i="8" s="1"/>
  <c r="AC15" i="8"/>
  <c r="Z15" i="8"/>
  <c r="AA15" i="8" s="1"/>
  <c r="Y15" i="8"/>
  <c r="V15" i="8"/>
  <c r="W15" i="8" s="1"/>
  <c r="U15" i="8"/>
  <c r="R15" i="8"/>
  <c r="S15" i="8" s="1"/>
  <c r="Q15" i="8"/>
  <c r="BE15" i="8" s="1"/>
  <c r="BB14" i="8"/>
  <c r="BC14" i="8" s="1"/>
  <c r="BA14" i="8"/>
  <c r="AX14" i="8"/>
  <c r="AY14" i="8" s="1"/>
  <c r="AW14" i="8"/>
  <c r="AT14" i="8"/>
  <c r="AU14" i="8" s="1"/>
  <c r="AS14" i="8"/>
  <c r="AP14" i="8"/>
  <c r="AQ14" i="8" s="1"/>
  <c r="AO14" i="8"/>
  <c r="AL14" i="8"/>
  <c r="AM14" i="8" s="1"/>
  <c r="AK14" i="8"/>
  <c r="AI14" i="8"/>
  <c r="AH14" i="8"/>
  <c r="AG14" i="8"/>
  <c r="AD14" i="8"/>
  <c r="AE14" i="8" s="1"/>
  <c r="AC14" i="8"/>
  <c r="Z14" i="8"/>
  <c r="AA14" i="8" s="1"/>
  <c r="Y14" i="8"/>
  <c r="V14" i="8"/>
  <c r="W14" i="8" s="1"/>
  <c r="U14" i="8"/>
  <c r="R14" i="8"/>
  <c r="S14" i="8" s="1"/>
  <c r="Q14" i="8"/>
  <c r="BB13" i="8"/>
  <c r="BC13" i="8" s="1"/>
  <c r="BA13" i="8"/>
  <c r="AX13" i="8"/>
  <c r="AY13" i="8" s="1"/>
  <c r="AW13" i="8"/>
  <c r="AT13" i="8"/>
  <c r="AU13" i="8" s="1"/>
  <c r="AS13" i="8"/>
  <c r="AP13" i="8"/>
  <c r="AQ13" i="8" s="1"/>
  <c r="AO13" i="8"/>
  <c r="AL13" i="8"/>
  <c r="AM13" i="8" s="1"/>
  <c r="AK13" i="8"/>
  <c r="AI13" i="8"/>
  <c r="AH13" i="8"/>
  <c r="AG13" i="8"/>
  <c r="AD13" i="8"/>
  <c r="AE13" i="8" s="1"/>
  <c r="AC13" i="8"/>
  <c r="Z13" i="8"/>
  <c r="AA13" i="8" s="1"/>
  <c r="Y13" i="8"/>
  <c r="V13" i="8"/>
  <c r="W13" i="8" s="1"/>
  <c r="U13" i="8"/>
  <c r="R13" i="8"/>
  <c r="S13" i="8" s="1"/>
  <c r="Q13" i="8"/>
  <c r="BB12" i="8"/>
  <c r="BC12" i="8" s="1"/>
  <c r="BA12" i="8"/>
  <c r="AX12" i="8"/>
  <c r="AY12" i="8" s="1"/>
  <c r="AW12" i="8"/>
  <c r="AT12" i="8"/>
  <c r="AU12" i="8" s="1"/>
  <c r="AS12" i="8"/>
  <c r="AP12" i="8"/>
  <c r="AQ12" i="8" s="1"/>
  <c r="AO12" i="8"/>
  <c r="AM12" i="8"/>
  <c r="AL12" i="8"/>
  <c r="AK12" i="8"/>
  <c r="AH12" i="8"/>
  <c r="AI12" i="8" s="1"/>
  <c r="AG12" i="8"/>
  <c r="AD12" i="8"/>
  <c r="AE12" i="8" s="1"/>
  <c r="AC12" i="8"/>
  <c r="Z12" i="8"/>
  <c r="AA12" i="8" s="1"/>
  <c r="Y12" i="8"/>
  <c r="V12" i="8"/>
  <c r="W12" i="8" s="1"/>
  <c r="U12" i="8"/>
  <c r="R12" i="8"/>
  <c r="S12" i="8" s="1"/>
  <c r="Q12" i="8"/>
  <c r="BE12" i="8" s="1"/>
  <c r="BB11" i="8"/>
  <c r="BC11" i="8" s="1"/>
  <c r="BA11" i="8"/>
  <c r="AX11" i="8"/>
  <c r="AY11" i="8" s="1"/>
  <c r="AW11" i="8"/>
  <c r="AT11" i="8"/>
  <c r="AU11" i="8" s="1"/>
  <c r="AS11" i="8"/>
  <c r="AP11" i="8"/>
  <c r="AQ11" i="8" s="1"/>
  <c r="AO11" i="8"/>
  <c r="AL11" i="8"/>
  <c r="AM11" i="8" s="1"/>
  <c r="AK11" i="8"/>
  <c r="AH11" i="8"/>
  <c r="AI11" i="8" s="1"/>
  <c r="AG11" i="8"/>
  <c r="AD11" i="8"/>
  <c r="AE11" i="8" s="1"/>
  <c r="AC11" i="8"/>
  <c r="Z11" i="8"/>
  <c r="AA11" i="8" s="1"/>
  <c r="Y11" i="8"/>
  <c r="V11" i="8"/>
  <c r="W11" i="8" s="1"/>
  <c r="U11" i="8"/>
  <c r="R11" i="8"/>
  <c r="S11" i="8" s="1"/>
  <c r="Q11" i="8"/>
  <c r="BB10" i="8"/>
  <c r="BC10" i="8" s="1"/>
  <c r="BA10" i="8"/>
  <c r="AX10" i="8"/>
  <c r="AY10" i="8" s="1"/>
  <c r="AW10" i="8"/>
  <c r="AT10" i="8"/>
  <c r="AU10" i="8" s="1"/>
  <c r="AS10" i="8"/>
  <c r="AP10" i="8"/>
  <c r="AQ10" i="8" s="1"/>
  <c r="AO10" i="8"/>
  <c r="AL10" i="8"/>
  <c r="AM10" i="8" s="1"/>
  <c r="AK10" i="8"/>
  <c r="AH10" i="8"/>
  <c r="AI10" i="8" s="1"/>
  <c r="AG10" i="8"/>
  <c r="AD10" i="8"/>
  <c r="AE10" i="8" s="1"/>
  <c r="AC10" i="8"/>
  <c r="Z10" i="8"/>
  <c r="AA10" i="8" s="1"/>
  <c r="Y10" i="8"/>
  <c r="V10" i="8"/>
  <c r="W10" i="8" s="1"/>
  <c r="U10" i="8"/>
  <c r="R10" i="8"/>
  <c r="S10" i="8" s="1"/>
  <c r="Q10" i="8"/>
  <c r="BB9" i="8"/>
  <c r="BC9" i="8" s="1"/>
  <c r="BA9" i="8"/>
  <c r="AX9" i="8"/>
  <c r="AY9" i="8" s="1"/>
  <c r="AW9" i="8"/>
  <c r="AT9" i="8"/>
  <c r="AU9" i="8" s="1"/>
  <c r="AS9" i="8"/>
  <c r="AP9" i="8"/>
  <c r="AQ9" i="8" s="1"/>
  <c r="AO9" i="8"/>
  <c r="AM9" i="8"/>
  <c r="AL9" i="8"/>
  <c r="AK9" i="8"/>
  <c r="AI9" i="8"/>
  <c r="AH9" i="8"/>
  <c r="AG9" i="8"/>
  <c r="AD9" i="8"/>
  <c r="AE9" i="8" s="1"/>
  <c r="AC9" i="8"/>
  <c r="Z9" i="8"/>
  <c r="AA9" i="8" s="1"/>
  <c r="Y9" i="8"/>
  <c r="V9" i="8"/>
  <c r="W9" i="8" s="1"/>
  <c r="U9" i="8"/>
  <c r="R9" i="8"/>
  <c r="S9" i="8" s="1"/>
  <c r="Q9" i="8"/>
  <c r="BB8" i="8"/>
  <c r="BC8" i="8" s="1"/>
  <c r="BA8" i="8"/>
  <c r="AX8" i="8"/>
  <c r="AY8" i="8" s="1"/>
  <c r="AW8" i="8"/>
  <c r="AT8" i="8"/>
  <c r="AU8" i="8" s="1"/>
  <c r="AS8" i="8"/>
  <c r="AP8" i="8"/>
  <c r="AQ8" i="8" s="1"/>
  <c r="AO8" i="8"/>
  <c r="AM8" i="8"/>
  <c r="AL8" i="8"/>
  <c r="AK8" i="8"/>
  <c r="AH8" i="8"/>
  <c r="AI8" i="8" s="1"/>
  <c r="AG8" i="8"/>
  <c r="AD8" i="8"/>
  <c r="AE8" i="8" s="1"/>
  <c r="AC8" i="8"/>
  <c r="Z8" i="8"/>
  <c r="AA8" i="8" s="1"/>
  <c r="Y8" i="8"/>
  <c r="V8" i="8"/>
  <c r="W8" i="8" s="1"/>
  <c r="U8" i="8"/>
  <c r="R8" i="8"/>
  <c r="S8" i="8" s="1"/>
  <c r="Q8" i="8"/>
  <c r="BB7" i="8"/>
  <c r="BC7" i="8" s="1"/>
  <c r="BA7" i="8"/>
  <c r="AX7" i="8"/>
  <c r="AY7" i="8" s="1"/>
  <c r="AW7" i="8"/>
  <c r="AT7" i="8"/>
  <c r="AU7" i="8" s="1"/>
  <c r="AS7" i="8"/>
  <c r="AP7" i="8"/>
  <c r="AQ7" i="8" s="1"/>
  <c r="AO7" i="8"/>
  <c r="AL7" i="8"/>
  <c r="AM7" i="8" s="1"/>
  <c r="AK7" i="8"/>
  <c r="AH7" i="8"/>
  <c r="AI7" i="8" s="1"/>
  <c r="AG7" i="8"/>
  <c r="AD7" i="8"/>
  <c r="AE7" i="8" s="1"/>
  <c r="AC7" i="8"/>
  <c r="Z7" i="8"/>
  <c r="AA7" i="8" s="1"/>
  <c r="Y7" i="8"/>
  <c r="V7" i="8"/>
  <c r="W7" i="8" s="1"/>
  <c r="U7" i="8"/>
  <c r="R7" i="8"/>
  <c r="S7" i="8" s="1"/>
  <c r="Q7" i="8"/>
  <c r="BE6" i="8"/>
  <c r="BB6" i="8"/>
  <c r="BC6" i="8" s="1"/>
  <c r="BA6" i="8"/>
  <c r="AX6" i="8"/>
  <c r="AY6" i="8" s="1"/>
  <c r="AW6" i="8"/>
  <c r="AT6" i="8"/>
  <c r="AU6" i="8" s="1"/>
  <c r="AS6" i="8"/>
  <c r="AP6" i="8"/>
  <c r="AQ6" i="8" s="1"/>
  <c r="AO6" i="8"/>
  <c r="AM6" i="8"/>
  <c r="AL6" i="8"/>
  <c r="AK6" i="8"/>
  <c r="AI6" i="8"/>
  <c r="AH6" i="8"/>
  <c r="AG6" i="8"/>
  <c r="AD6" i="8"/>
  <c r="AE6" i="8" s="1"/>
  <c r="AC6" i="8"/>
  <c r="Z6" i="8"/>
  <c r="AA6" i="8" s="1"/>
  <c r="Y6" i="8"/>
  <c r="V6" i="8"/>
  <c r="W6" i="8" s="1"/>
  <c r="U6" i="8"/>
  <c r="R6" i="8"/>
  <c r="S6" i="8" s="1"/>
  <c r="Q6" i="8"/>
  <c r="BB5" i="8"/>
  <c r="BC5" i="8" s="1"/>
  <c r="BA5" i="8"/>
  <c r="AX5" i="8"/>
  <c r="AY5" i="8" s="1"/>
  <c r="AW5" i="8"/>
  <c r="AT5" i="8"/>
  <c r="AU5" i="8" s="1"/>
  <c r="AS5" i="8"/>
  <c r="AP5" i="8"/>
  <c r="AQ5" i="8" s="1"/>
  <c r="AO5" i="8"/>
  <c r="AL5" i="8"/>
  <c r="AM5" i="8" s="1"/>
  <c r="AK5" i="8"/>
  <c r="AH5" i="8"/>
  <c r="AI5" i="8" s="1"/>
  <c r="AG5" i="8"/>
  <c r="AD5" i="8"/>
  <c r="AE5" i="8" s="1"/>
  <c r="AC5" i="8"/>
  <c r="Z5" i="8"/>
  <c r="AA5" i="8" s="1"/>
  <c r="Y5" i="8"/>
  <c r="V5" i="8"/>
  <c r="W5" i="8" s="1"/>
  <c r="U5" i="8"/>
  <c r="R5" i="8"/>
  <c r="S5" i="8" s="1"/>
  <c r="Q5" i="8"/>
  <c r="BA4" i="8"/>
  <c r="AW4" i="8"/>
  <c r="AS4" i="8"/>
  <c r="AO4" i="8"/>
  <c r="AK4" i="8"/>
  <c r="AG4" i="8"/>
  <c r="AC4" i="8"/>
  <c r="Y4" i="8"/>
  <c r="U4" i="8"/>
  <c r="Q4" i="8"/>
  <c r="E30" i="7"/>
  <c r="E29" i="7"/>
  <c r="E28" i="7"/>
  <c r="E27" i="7"/>
  <c r="E26" i="7"/>
  <c r="E25" i="7"/>
  <c r="E20" i="7"/>
  <c r="E19" i="7"/>
  <c r="E18" i="7"/>
  <c r="E17" i="7"/>
  <c r="E16" i="7"/>
  <c r="E15" i="7"/>
  <c r="E5" i="7"/>
  <c r="E6" i="7"/>
  <c r="E7" i="7"/>
  <c r="E8" i="7"/>
  <c r="E9" i="7"/>
  <c r="E10" i="7"/>
  <c r="U5" i="5"/>
  <c r="U6" i="5"/>
  <c r="U7" i="5"/>
  <c r="U8" i="5"/>
  <c r="U9" i="5"/>
  <c r="U4" i="5"/>
  <c r="U3" i="2"/>
  <c r="U2" i="2"/>
  <c r="U14" i="5"/>
  <c r="U13" i="5"/>
  <c r="U19" i="5"/>
  <c r="U20" i="5"/>
  <c r="U21" i="5"/>
  <c r="U22" i="5"/>
  <c r="U23" i="5"/>
  <c r="U24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45" i="5"/>
  <c r="Q3" i="5"/>
  <c r="N18" i="1"/>
  <c r="N19" i="1"/>
  <c r="N15" i="1"/>
  <c r="N16" i="1"/>
  <c r="N20" i="1"/>
  <c r="N17" i="1"/>
  <c r="F34" i="1"/>
  <c r="F33" i="1"/>
  <c r="F32" i="1"/>
  <c r="F31" i="1"/>
  <c r="F30" i="1"/>
  <c r="F29" i="1"/>
  <c r="F28" i="1"/>
  <c r="F27" i="1"/>
  <c r="F26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K7" i="1"/>
  <c r="F7" i="1"/>
  <c r="K6" i="1"/>
  <c r="F6" i="1"/>
  <c r="K5" i="1"/>
  <c r="F5" i="1"/>
  <c r="K4" i="1"/>
  <c r="F4" i="1"/>
  <c r="K3" i="1"/>
  <c r="F3" i="1"/>
  <c r="K2" i="1"/>
  <c r="F2" i="1"/>
  <c r="M3" i="4"/>
  <c r="M4" i="4"/>
  <c r="M5" i="4"/>
  <c r="M6" i="4"/>
  <c r="M7" i="4"/>
  <c r="M2" i="4"/>
  <c r="BE7" i="8" l="1"/>
  <c r="BE11" i="8"/>
  <c r="BE14" i="8"/>
  <c r="BE5" i="8"/>
  <c r="BE10" i="8"/>
  <c r="BE13" i="8"/>
  <c r="BE9" i="8"/>
  <c r="BE8" i="8"/>
  <c r="V23" i="5"/>
  <c r="X23" i="5" s="1"/>
  <c r="V24" i="5"/>
  <c r="X24" i="5" s="1"/>
  <c r="V22" i="5"/>
  <c r="X22" i="5" s="1"/>
  <c r="U25" i="5"/>
  <c r="W21" i="5"/>
  <c r="W22" i="5"/>
  <c r="W24" i="5"/>
  <c r="W19" i="5"/>
  <c r="V19" i="5"/>
  <c r="X19" i="5" s="1"/>
  <c r="W20" i="5"/>
  <c r="V21" i="5"/>
  <c r="X21" i="5" s="1"/>
  <c r="V20" i="5"/>
  <c r="W23" i="5"/>
  <c r="U15" i="5"/>
  <c r="W25" i="5" l="1"/>
  <c r="V25" i="5"/>
  <c r="X20" i="5"/>
  <c r="U26" i="5" l="1"/>
  <c r="V26" i="5"/>
</calcChain>
</file>

<file path=xl/sharedStrings.xml><?xml version="1.0" encoding="utf-8"?>
<sst xmlns="http://schemas.openxmlformats.org/spreadsheetml/2006/main" count="780" uniqueCount="217">
  <si>
    <t>Court 1</t>
  </si>
  <si>
    <t>Court 2</t>
  </si>
  <si>
    <t>Date</t>
  </si>
  <si>
    <t>Time</t>
  </si>
  <si>
    <t>Teams</t>
  </si>
  <si>
    <t>Mills</t>
  </si>
  <si>
    <t>Jeri</t>
  </si>
  <si>
    <t xml:space="preserve"> </t>
  </si>
  <si>
    <t>Dan Irvine</t>
  </si>
  <si>
    <t>Val</t>
  </si>
  <si>
    <t>Captain</t>
  </si>
  <si>
    <t>Mixed Nuts</t>
  </si>
  <si>
    <t>Date:</t>
  </si>
  <si>
    <t>Team1 Name:</t>
  </si>
  <si>
    <t>Team 2 Name:</t>
  </si>
  <si>
    <t xml:space="preserve">Rep Initials: </t>
  </si>
  <si>
    <t>Pfizer Men's 4 Volleyball</t>
  </si>
  <si>
    <t>Court Number</t>
  </si>
  <si>
    <t>Game  1</t>
  </si>
  <si>
    <t>Game 2</t>
  </si>
  <si>
    <t>Game 3</t>
  </si>
  <si>
    <t>Score 6:30 Game</t>
  </si>
  <si>
    <t>Score 7:30 Game</t>
  </si>
  <si>
    <t>Score 8:30 Game</t>
  </si>
  <si>
    <t xml:space="preserve">If third game does not start before 15 minutes at the end of session 3rd game will be to 15 pts.  </t>
  </si>
  <si>
    <t>All Matches limited to 1 hour</t>
  </si>
  <si>
    <t>Three Games to 21 Win By 2 Cap 25</t>
  </si>
  <si>
    <t>Team listed first on Schedule serves first</t>
  </si>
  <si>
    <t>Team 2</t>
  </si>
  <si>
    <t>Team 1</t>
  </si>
  <si>
    <t>Baird</t>
  </si>
  <si>
    <t>Kilian</t>
  </si>
  <si>
    <t>Irvine</t>
  </si>
  <si>
    <t>irvine</t>
  </si>
  <si>
    <t>mixed Nuts</t>
  </si>
  <si>
    <t>jeri</t>
  </si>
  <si>
    <t>mills</t>
  </si>
  <si>
    <t>Mixed nuts</t>
  </si>
  <si>
    <t>mixed nuts</t>
  </si>
  <si>
    <t>baird</t>
  </si>
  <si>
    <t>kilian</t>
  </si>
  <si>
    <t>Home</t>
  </si>
  <si>
    <t>Away</t>
  </si>
  <si>
    <t>Location</t>
  </si>
  <si>
    <t>Combo</t>
  </si>
  <si>
    <t>Games / Team</t>
  </si>
  <si>
    <t>Woolley</t>
  </si>
  <si>
    <t>Doolan</t>
  </si>
  <si>
    <t>OFF - Thanksgiving</t>
  </si>
  <si>
    <t>Wins</t>
  </si>
  <si>
    <t>Loss</t>
  </si>
  <si>
    <t>Pct.</t>
  </si>
  <si>
    <t>Team</t>
  </si>
  <si>
    <t>Games Played</t>
  </si>
  <si>
    <t>Points</t>
  </si>
  <si>
    <t>Week</t>
  </si>
  <si>
    <t>Games played per team</t>
  </si>
  <si>
    <t>court 2</t>
  </si>
  <si>
    <t>Games</t>
  </si>
  <si>
    <t>Team Play Compare (D,E)</t>
  </si>
  <si>
    <t>Total played</t>
  </si>
  <si>
    <t xml:space="preserve">Wins </t>
  </si>
  <si>
    <t>Loses</t>
  </si>
  <si>
    <t xml:space="preserve">PCT. </t>
  </si>
  <si>
    <t>4D (Woolley)</t>
  </si>
  <si>
    <t>Totals</t>
  </si>
  <si>
    <t>Games Win + loss = total games</t>
  </si>
  <si>
    <t>Score G1</t>
  </si>
  <si>
    <t>Score G2</t>
  </si>
  <si>
    <t>Score G3</t>
  </si>
  <si>
    <t>Current Week</t>
  </si>
  <si>
    <t>Volley Llamas (Irvine)</t>
  </si>
  <si>
    <t>Off 
(School Science Fair)</t>
  </si>
  <si>
    <t>Wes Kilian</t>
  </si>
  <si>
    <t xml:space="preserve">Eric E. </t>
  </si>
  <si>
    <t>Volley Llamas</t>
  </si>
  <si>
    <t>4D</t>
  </si>
  <si>
    <t>John Woolley</t>
  </si>
  <si>
    <t>Tune Squad</t>
  </si>
  <si>
    <t>Matt Mills</t>
  </si>
  <si>
    <t>Persons of interest</t>
  </si>
  <si>
    <t>I'd Hit That (Kilian)</t>
  </si>
  <si>
    <t>Tune Squad (Mills)</t>
  </si>
  <si>
    <t>Hour sit</t>
  </si>
  <si>
    <t>Off 
Thanksgiving</t>
  </si>
  <si>
    <t>Baird/Herzog</t>
  </si>
  <si>
    <t>Co-Captain</t>
  </si>
  <si>
    <t>Tyler</t>
  </si>
  <si>
    <t>Spencer Baird</t>
  </si>
  <si>
    <t>Dave W</t>
  </si>
  <si>
    <t>Pat K</t>
  </si>
  <si>
    <t>report all scores to Eric Earley via scoresheets</t>
  </si>
  <si>
    <t>First two matches are responsible for set up / last two matches are responsible for tear downs. </t>
  </si>
  <si>
    <t>The Matches will consist of 3 games to 21 with a cap at 25</t>
  </si>
  <si>
    <t>Incidental crossing of the centerline is acceptable as long as it does not interfere with the play or there is no contact with an opposing player.</t>
  </si>
  <si>
    <t>In 4s rotation is optional but serving order must be maintained</t>
  </si>
  <si>
    <t>There is no special rule for # of hits for males/females</t>
  </si>
  <si>
    <t>This will be a coed league where there has to be at least one female on the court during play. </t>
  </si>
  <si>
    <t>9 - CHUBINSKI</t>
  </si>
  <si>
    <t>6- SERV-IVORS</t>
  </si>
  <si>
    <t>6 - Volley Llamas (Irvine)</t>
  </si>
  <si>
    <t>5- SENIOR MOMENTS</t>
  </si>
  <si>
    <t>4- PRACTICE SAFE SETS</t>
  </si>
  <si>
    <t>3- TAFOYA</t>
  </si>
  <si>
    <t>3 - Doolan</t>
  </si>
  <si>
    <t>2-CHUBINSKI</t>
  </si>
  <si>
    <t>2 - Tune Squad (Mills)</t>
  </si>
  <si>
    <t>1- RINGERS</t>
  </si>
  <si>
    <t>9-3</t>
  </si>
  <si>
    <t>3-5</t>
  </si>
  <si>
    <t>Thanksgiving</t>
  </si>
  <si>
    <t>8-9</t>
  </si>
  <si>
    <t>8-7</t>
  </si>
  <si>
    <t>7-9</t>
  </si>
  <si>
    <t>4-1</t>
  </si>
  <si>
    <t>8-6</t>
  </si>
  <si>
    <t>School Science Fair</t>
  </si>
  <si>
    <t>2-9</t>
  </si>
  <si>
    <t>Team9</t>
  </si>
  <si>
    <t>Team8</t>
  </si>
  <si>
    <t>Team7</t>
  </si>
  <si>
    <t>Team6</t>
  </si>
  <si>
    <t>Team5</t>
  </si>
  <si>
    <t>Team4</t>
  </si>
  <si>
    <t>Team3</t>
  </si>
  <si>
    <t>Team2</t>
  </si>
  <si>
    <t>Team1</t>
  </si>
  <si>
    <t>check</t>
  </si>
  <si>
    <t>.</t>
  </si>
  <si>
    <t>Court3</t>
  </si>
  <si>
    <t>note: do not delete formulas in cells J4 through AO30 (hidden with white font) used to determine which cells to highlight based on team selection in cell O3</t>
  </si>
  <si>
    <t>Enter your team # below to highlight cells in schedule</t>
  </si>
  <si>
    <t>I'd Hit That</t>
  </si>
  <si>
    <t>date-   26.Sep.2023</t>
  </si>
  <si>
    <t>http://vball.nbjansen.com/Thurs2023FallVballScheduleV2.html</t>
  </si>
  <si>
    <t>6-1</t>
  </si>
  <si>
    <t>4-5</t>
  </si>
  <si>
    <t>3-4</t>
  </si>
  <si>
    <t>5-6</t>
  </si>
  <si>
    <t>6-4</t>
  </si>
  <si>
    <t>1-4</t>
  </si>
  <si>
    <t>2-4</t>
  </si>
  <si>
    <t>2-1</t>
  </si>
  <si>
    <t>2-5</t>
  </si>
  <si>
    <t>2-6</t>
  </si>
  <si>
    <t>2-3</t>
  </si>
  <si>
    <t>5-2</t>
  </si>
  <si>
    <t>1-3</t>
  </si>
  <si>
    <t>5-4</t>
  </si>
  <si>
    <t>6-5</t>
  </si>
  <si>
    <t>3-6</t>
  </si>
  <si>
    <t>1-5</t>
  </si>
  <si>
    <t>5-3</t>
  </si>
  <si>
    <t>3-2</t>
  </si>
  <si>
    <t>3-1</t>
  </si>
  <si>
    <t>6-2</t>
  </si>
  <si>
    <t>1-2</t>
  </si>
  <si>
    <t>4-2</t>
  </si>
  <si>
    <t>6-3</t>
  </si>
  <si>
    <t>5-1</t>
  </si>
  <si>
    <t>1-6</t>
  </si>
  <si>
    <t>4-6</t>
  </si>
  <si>
    <t>4-3</t>
  </si>
  <si>
    <t>1 - Baird / Herzog</t>
  </si>
  <si>
    <t>4 - 4D (Woolley)</t>
  </si>
  <si>
    <t>Pct</t>
  </si>
  <si>
    <t>L</t>
  </si>
  <si>
    <t>W</t>
  </si>
  <si>
    <t>after 05.Oct.2023</t>
  </si>
  <si>
    <t>Woolley def Irvine 2-1</t>
  </si>
  <si>
    <t>Woolley def Mills 3-0</t>
  </si>
  <si>
    <t>Irvine Baird</t>
  </si>
  <si>
    <t>Doolan Mills</t>
  </si>
  <si>
    <t>Killian Baird</t>
  </si>
  <si>
    <t>Kilian Doolan</t>
  </si>
  <si>
    <t>05.Oct.2023</t>
  </si>
  <si>
    <t>after 19.Oct.2023</t>
  </si>
  <si>
    <t>after 26.Oct.2023</t>
  </si>
  <si>
    <t>Shaelie L</t>
  </si>
  <si>
    <t>Cliff L</t>
  </si>
  <si>
    <t>Morgan C</t>
  </si>
  <si>
    <t>Pat Herzog</t>
  </si>
  <si>
    <t>Mo C</t>
  </si>
  <si>
    <t>Emily M</t>
  </si>
  <si>
    <t>Jeri Doolan</t>
  </si>
  <si>
    <t>Maggie W</t>
  </si>
  <si>
    <t>Norm J</t>
  </si>
  <si>
    <t>Deric S</t>
  </si>
  <si>
    <t>Jess H</t>
  </si>
  <si>
    <t>Betsey V</t>
  </si>
  <si>
    <t>Kennedy N</t>
  </si>
  <si>
    <t>Elaine C</t>
  </si>
  <si>
    <t>Ryan B</t>
  </si>
  <si>
    <t>Travis C</t>
  </si>
  <si>
    <t>Mark F</t>
  </si>
  <si>
    <t>Jason B</t>
  </si>
  <si>
    <t>Jeff H</t>
  </si>
  <si>
    <t>Colleen S</t>
  </si>
  <si>
    <t>Alisa H</t>
  </si>
  <si>
    <t>Brian  D</t>
  </si>
  <si>
    <t>Steve S</t>
  </si>
  <si>
    <t xml:space="preserve">All matches at Kalamazoo Christian Middle School, 3800 South 12th street, Kalamazoo MI  49009 </t>
  </si>
  <si>
    <t xml:space="preserve">      2023 PFIZER FOURS SCHEDULE</t>
  </si>
  <si>
    <t>Pat H</t>
  </si>
  <si>
    <t>Spencer B</t>
  </si>
  <si>
    <t>Matt M</t>
  </si>
  <si>
    <t>Jeri D</t>
  </si>
  <si>
    <t>John W</t>
  </si>
  <si>
    <t>Wes K</t>
  </si>
  <si>
    <t>Dan I</t>
  </si>
  <si>
    <t>after 02.Nov.2023</t>
  </si>
  <si>
    <t>after 09.Nov.2023</t>
  </si>
  <si>
    <t>after 16.Nov.2023</t>
  </si>
  <si>
    <t>4-Play (Kilian)</t>
  </si>
  <si>
    <t>2023 Thursday Fours Volleyball Results</t>
  </si>
  <si>
    <t>4 Play</t>
  </si>
  <si>
    <t>5 - 4 Play (Kilian)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</si>
</sst>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400]h:mm:ss\ AM/PM"/>
    <numFmt numFmtId="165" formatCode="0\ \ "/>
    <numFmt numFmtId="166" formatCode="0.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6" tint="-0.249977111117893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color theme="5" tint="0.39997558519241921"/>
      <name val="Arial"/>
      <family val="2"/>
    </font>
    <font>
      <sz val="10"/>
      <color theme="0" tint="-0.34998626667073579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2"/>
      <color theme="6" tint="-0.249977111117893"/>
      <name val="Arial"/>
      <family val="2"/>
    </font>
    <font>
      <sz val="15"/>
      <name val="Arial"/>
      <family val="2"/>
    </font>
    <font>
      <b/>
      <u/>
      <sz val="10"/>
      <color theme="0"/>
      <name val="Arial"/>
      <family val="2"/>
    </font>
    <font>
      <b/>
      <u/>
      <sz val="16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u/>
      <sz val="36"/>
      <name val="Arial"/>
      <family val="2"/>
    </font>
    <font>
      <b/>
      <sz val="24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4" borderId="0" xfId="0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0" xfId="0" applyFill="1"/>
    <xf numFmtId="0" fontId="0" fillId="3" borderId="10" xfId="0" applyFill="1" applyBorder="1"/>
    <xf numFmtId="0" fontId="0" fillId="4" borderId="1" xfId="0" applyFill="1" applyBorder="1"/>
    <xf numFmtId="0" fontId="0" fillId="0" borderId="9" xfId="0" applyBorder="1"/>
    <xf numFmtId="0" fontId="0" fillId="5" borderId="1" xfId="0" applyFill="1" applyBorder="1"/>
    <xf numFmtId="0" fontId="2" fillId="2" borderId="3" xfId="0" applyFont="1" applyFill="1" applyBorder="1" applyAlignment="1">
      <alignment horizontal="center"/>
    </xf>
    <xf numFmtId="16" fontId="0" fillId="0" borderId="0" xfId="0" applyNumberFormat="1"/>
    <xf numFmtId="1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18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5" fillId="0" borderId="1" xfId="2" applyBorder="1" applyAlignment="1">
      <alignment vertical="center"/>
    </xf>
    <xf numFmtId="18" fontId="0" fillId="0" borderId="0" xfId="0" applyNumberFormat="1"/>
    <xf numFmtId="0" fontId="0" fillId="0" borderId="10" xfId="0" applyBorder="1"/>
    <xf numFmtId="18" fontId="0" fillId="0" borderId="12" xfId="0" applyNumberFormat="1" applyBorder="1"/>
    <xf numFmtId="0" fontId="0" fillId="0" borderId="12" xfId="0" applyBorder="1"/>
    <xf numFmtId="0" fontId="0" fillId="0" borderId="13" xfId="0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5" xfId="0" applyFont="1" applyFill="1" applyBorder="1"/>
    <xf numFmtId="9" fontId="0" fillId="0" borderId="1" xfId="1" applyFont="1" applyBorder="1"/>
    <xf numFmtId="0" fontId="2" fillId="2" borderId="0" xfId="0" applyFont="1" applyFill="1"/>
    <xf numFmtId="14" fontId="2" fillId="2" borderId="0" xfId="0" applyNumberFormat="1" applyFont="1" applyFill="1" applyAlignment="1">
      <alignment vertical="center"/>
    </xf>
    <xf numFmtId="14" fontId="0" fillId="0" borderId="14" xfId="0" applyNumberFormat="1" applyBorder="1"/>
    <xf numFmtId="14" fontId="0" fillId="0" borderId="15" xfId="0" applyNumberFormat="1" applyBorder="1"/>
    <xf numFmtId="14" fontId="0" fillId="0" borderId="16" xfId="0" applyNumberFormat="1" applyBorder="1"/>
    <xf numFmtId="0" fontId="0" fillId="2" borderId="2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7" borderId="1" xfId="0" applyFill="1" applyBorder="1"/>
    <xf numFmtId="0" fontId="0" fillId="12" borderId="1" xfId="0" applyFill="1" applyBorder="1"/>
    <xf numFmtId="14" fontId="0" fillId="0" borderId="0" xfId="0" applyNumberFormat="1"/>
    <xf numFmtId="0" fontId="2" fillId="0" borderId="0" xfId="0" applyFont="1"/>
    <xf numFmtId="0" fontId="6" fillId="13" borderId="0" xfId="0" applyFont="1" applyFill="1"/>
    <xf numFmtId="0" fontId="0" fillId="0" borderId="24" xfId="0" applyBorder="1"/>
    <xf numFmtId="0" fontId="0" fillId="0" borderId="25" xfId="0" applyBorder="1"/>
    <xf numFmtId="164" fontId="2" fillId="2" borderId="1" xfId="0" applyNumberFormat="1" applyFont="1" applyFill="1" applyBorder="1"/>
    <xf numFmtId="164" fontId="0" fillId="0" borderId="1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0" xfId="0" applyNumberFormat="1"/>
    <xf numFmtId="1" fontId="0" fillId="0" borderId="1" xfId="0" applyNumberFormat="1" applyBorder="1"/>
    <xf numFmtId="14" fontId="2" fillId="2" borderId="1" xfId="0" applyNumberFormat="1" applyFont="1" applyFill="1" applyBorder="1"/>
    <xf numFmtId="14" fontId="0" fillId="0" borderId="1" xfId="0" applyNumberFormat="1" applyBorder="1"/>
    <xf numFmtId="14" fontId="0" fillId="0" borderId="25" xfId="0" applyNumberFormat="1" applyBorder="1"/>
    <xf numFmtId="44" fontId="0" fillId="0" borderId="0" xfId="3" applyFont="1"/>
    <xf numFmtId="1" fontId="0" fillId="15" borderId="1" xfId="0" applyNumberFormat="1" applyFill="1" applyBorder="1"/>
    <xf numFmtId="0" fontId="0" fillId="15" borderId="25" xfId="0" applyFill="1" applyBorder="1"/>
    <xf numFmtId="0" fontId="0" fillId="15" borderId="1" xfId="0" applyFill="1" applyBorder="1"/>
    <xf numFmtId="1" fontId="0" fillId="0" borderId="0" xfId="0" applyNumberFormat="1"/>
    <xf numFmtId="0" fontId="8" fillId="0" borderId="0" xfId="4"/>
    <xf numFmtId="0" fontId="9" fillId="0" borderId="0" xfId="4" applyFont="1"/>
    <xf numFmtId="0" fontId="10" fillId="0" borderId="0" xfId="4" applyFont="1"/>
    <xf numFmtId="0" fontId="11" fillId="0" borderId="0" xfId="4" applyFont="1" applyAlignment="1">
      <alignment horizontal="center" wrapText="1"/>
    </xf>
    <xf numFmtId="0" fontId="8" fillId="4" borderId="0" xfId="4" applyFill="1"/>
    <xf numFmtId="0" fontId="8" fillId="0" borderId="0" xfId="4" applyAlignment="1">
      <alignment horizontal="left" vertical="center"/>
    </xf>
    <xf numFmtId="0" fontId="9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0" fontId="8" fillId="0" borderId="0" xfId="4" applyAlignment="1">
      <alignment horizontal="center"/>
    </xf>
    <xf numFmtId="0" fontId="12" fillId="4" borderId="0" xfId="4" applyFont="1" applyFill="1" applyAlignment="1">
      <alignment horizontal="left"/>
    </xf>
    <xf numFmtId="0" fontId="12" fillId="4" borderId="0" xfId="4" applyFont="1" applyFill="1" applyAlignment="1">
      <alignment horizontal="left" vertical="center"/>
    </xf>
    <xf numFmtId="0" fontId="13" fillId="0" borderId="0" xfId="4" applyFont="1" applyAlignment="1">
      <alignment horizontal="center"/>
    </xf>
    <xf numFmtId="0" fontId="8" fillId="16" borderId="0" xfId="4" applyFill="1" applyAlignment="1">
      <alignment horizontal="center"/>
    </xf>
    <xf numFmtId="0" fontId="8" fillId="4" borderId="0" xfId="4" applyFill="1" applyAlignment="1">
      <alignment horizontal="center"/>
    </xf>
    <xf numFmtId="0" fontId="14" fillId="16" borderId="0" xfId="5" applyFill="1" applyAlignment="1">
      <alignment horizontal="left"/>
    </xf>
    <xf numFmtId="0" fontId="15" fillId="16" borderId="0" xfId="4" applyFont="1" applyFill="1" applyAlignment="1">
      <alignment horizontal="center"/>
    </xf>
    <xf numFmtId="14" fontId="8" fillId="16" borderId="0" xfId="4" applyNumberFormat="1" applyFill="1" applyAlignment="1">
      <alignment horizontal="center"/>
    </xf>
    <xf numFmtId="14" fontId="8" fillId="16" borderId="0" xfId="4" applyNumberFormat="1" applyFill="1" applyAlignment="1">
      <alignment horizontal="right"/>
    </xf>
    <xf numFmtId="0" fontId="8" fillId="0" borderId="0" xfId="4" applyAlignment="1">
      <alignment vertical="center"/>
    </xf>
    <xf numFmtId="0" fontId="16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8" fillId="16" borderId="0" xfId="4" applyFill="1" applyAlignment="1">
      <alignment horizontal="center" vertical="center"/>
    </xf>
    <xf numFmtId="0" fontId="8" fillId="4" borderId="0" xfId="4" applyFill="1" applyAlignment="1">
      <alignment vertical="center"/>
    </xf>
    <xf numFmtId="0" fontId="15" fillId="16" borderId="0" xfId="4" applyFont="1" applyFill="1" applyAlignment="1">
      <alignment horizontal="center" vertical="center"/>
    </xf>
    <xf numFmtId="0" fontId="10" fillId="4" borderId="0" xfId="4" applyFont="1" applyFill="1" applyAlignment="1">
      <alignment vertical="center"/>
    </xf>
    <xf numFmtId="0" fontId="10" fillId="4" borderId="0" xfId="4" applyFont="1" applyFill="1" applyAlignment="1">
      <alignment horizontal="center" vertical="center"/>
    </xf>
    <xf numFmtId="0" fontId="17" fillId="4" borderId="0" xfId="4" applyFont="1" applyFill="1" applyAlignment="1">
      <alignment horizontal="center" vertical="center"/>
    </xf>
    <xf numFmtId="0" fontId="16" fillId="0" borderId="0" xfId="4" applyFont="1"/>
    <xf numFmtId="0" fontId="10" fillId="4" borderId="0" xfId="4" applyFont="1" applyFill="1"/>
    <xf numFmtId="0" fontId="10" fillId="4" borderId="0" xfId="4" applyFont="1" applyFill="1" applyAlignment="1">
      <alignment horizontal="center"/>
    </xf>
    <xf numFmtId="49" fontId="19" fillId="16" borderId="26" xfId="4" applyNumberFormat="1" applyFont="1" applyFill="1" applyBorder="1" applyAlignment="1">
      <alignment horizontal="center" vertical="center"/>
    </xf>
    <xf numFmtId="49" fontId="20" fillId="16" borderId="27" xfId="4" applyNumberFormat="1" applyFont="1" applyFill="1" applyBorder="1" applyAlignment="1">
      <alignment horizontal="center" vertical="center"/>
    </xf>
    <xf numFmtId="49" fontId="20" fillId="16" borderId="25" xfId="4" applyNumberFormat="1" applyFont="1" applyFill="1" applyBorder="1" applyAlignment="1">
      <alignment horizontal="center" vertical="center"/>
    </xf>
    <xf numFmtId="49" fontId="20" fillId="16" borderId="28" xfId="4" applyNumberFormat="1" applyFont="1" applyFill="1" applyBorder="1" applyAlignment="1">
      <alignment horizontal="center" vertical="center"/>
    </xf>
    <xf numFmtId="0" fontId="21" fillId="0" borderId="29" xfId="4" applyFont="1" applyBorder="1"/>
    <xf numFmtId="16" fontId="15" fillId="16" borderId="3" xfId="4" applyNumberFormat="1" applyFont="1" applyFill="1" applyBorder="1" applyAlignment="1">
      <alignment horizontal="center" vertical="center"/>
    </xf>
    <xf numFmtId="49" fontId="19" fillId="16" borderId="30" xfId="4" applyNumberFormat="1" applyFont="1" applyFill="1" applyBorder="1" applyAlignment="1">
      <alignment horizontal="center" vertical="center"/>
    </xf>
    <xf numFmtId="0" fontId="9" fillId="0" borderId="34" xfId="4" applyFont="1" applyBorder="1"/>
    <xf numFmtId="16" fontId="18" fillId="16" borderId="3" xfId="4" applyNumberFormat="1" applyFont="1" applyFill="1" applyBorder="1" applyAlignment="1">
      <alignment horizontal="center" vertical="center"/>
    </xf>
    <xf numFmtId="49" fontId="19" fillId="16" borderId="37" xfId="4" applyNumberFormat="1" applyFont="1" applyFill="1" applyBorder="1" applyAlignment="1">
      <alignment horizontal="center" vertical="center"/>
    </xf>
    <xf numFmtId="0" fontId="9" fillId="0" borderId="39" xfId="4" applyFont="1" applyBorder="1"/>
    <xf numFmtId="49" fontId="19" fillId="16" borderId="40" xfId="4" applyNumberFormat="1" applyFont="1" applyFill="1" applyBorder="1" applyAlignment="1">
      <alignment horizontal="center" vertical="center"/>
    </xf>
    <xf numFmtId="49" fontId="22" fillId="16" borderId="24" xfId="4" applyNumberFormat="1" applyFont="1" applyFill="1" applyBorder="1" applyAlignment="1">
      <alignment horizontal="center" vertical="center"/>
    </xf>
    <xf numFmtId="0" fontId="23" fillId="0" borderId="0" xfId="4" applyFont="1"/>
    <xf numFmtId="0" fontId="23" fillId="4" borderId="0" xfId="4" applyFont="1" applyFill="1"/>
    <xf numFmtId="0" fontId="23" fillId="4" borderId="0" xfId="4" applyFont="1" applyFill="1" applyAlignment="1">
      <alignment horizontal="center"/>
    </xf>
    <xf numFmtId="20" fontId="24" fillId="16" borderId="42" xfId="4" applyNumberFormat="1" applyFont="1" applyFill="1" applyBorder="1" applyAlignment="1">
      <alignment horizontal="center" vertical="center"/>
    </xf>
    <xf numFmtId="20" fontId="24" fillId="16" borderId="43" xfId="4" applyNumberFormat="1" applyFont="1" applyFill="1" applyBorder="1" applyAlignment="1">
      <alignment horizontal="center" vertical="center"/>
    </xf>
    <xf numFmtId="20" fontId="24" fillId="16" borderId="44" xfId="4" applyNumberFormat="1" applyFont="1" applyFill="1" applyBorder="1" applyAlignment="1">
      <alignment horizontal="center" vertical="center"/>
    </xf>
    <xf numFmtId="20" fontId="24" fillId="16" borderId="45" xfId="4" applyNumberFormat="1" applyFont="1" applyFill="1" applyBorder="1" applyAlignment="1">
      <alignment horizontal="center" vertical="center"/>
    </xf>
    <xf numFmtId="20" fontId="24" fillId="16" borderId="0" xfId="4" applyNumberFormat="1" applyFont="1" applyFill="1" applyAlignment="1">
      <alignment horizontal="center" vertical="center"/>
    </xf>
    <xf numFmtId="20" fontId="24" fillId="16" borderId="46" xfId="4" applyNumberFormat="1" applyFont="1" applyFill="1" applyBorder="1" applyAlignment="1">
      <alignment horizontal="center" vertical="center"/>
    </xf>
    <xf numFmtId="20" fontId="24" fillId="16" borderId="47" xfId="4" applyNumberFormat="1" applyFont="1" applyFill="1" applyBorder="1" applyAlignment="1">
      <alignment horizontal="center" vertical="center"/>
    </xf>
    <xf numFmtId="20" fontId="24" fillId="16" borderId="48" xfId="4" applyNumberFormat="1" applyFont="1" applyFill="1" applyBorder="1" applyAlignment="1">
      <alignment horizontal="center" vertical="center"/>
    </xf>
    <xf numFmtId="0" fontId="25" fillId="0" borderId="0" xfId="4" applyFont="1" applyAlignment="1">
      <alignment vertical="center"/>
    </xf>
    <xf numFmtId="0" fontId="25" fillId="0" borderId="0" xfId="4" applyFont="1" applyAlignment="1">
      <alignment horizontal="center" vertical="center"/>
    </xf>
    <xf numFmtId="18" fontId="27" fillId="16" borderId="52" xfId="4" applyNumberFormat="1" applyFont="1" applyFill="1" applyBorder="1" applyAlignment="1">
      <alignment horizontal="center" vertical="center"/>
    </xf>
    <xf numFmtId="18" fontId="27" fillId="16" borderId="54" xfId="4" applyNumberFormat="1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16" fillId="0" borderId="0" xfId="4" applyFont="1" applyAlignment="1">
      <alignment horizontal="center"/>
    </xf>
    <xf numFmtId="0" fontId="8" fillId="0" borderId="0" xfId="4" applyAlignment="1">
      <alignment horizontal="center" vertical="center" wrapText="1"/>
    </xf>
    <xf numFmtId="0" fontId="29" fillId="16" borderId="0" xfId="4" applyFont="1" applyFill="1" applyAlignment="1">
      <alignment horizontal="center"/>
    </xf>
    <xf numFmtId="0" fontId="8" fillId="0" borderId="0" xfId="4" applyAlignment="1">
      <alignment horizontal="left"/>
    </xf>
    <xf numFmtId="0" fontId="5" fillId="16" borderId="0" xfId="2" applyFill="1" applyAlignment="1">
      <alignment horizontal="left"/>
    </xf>
    <xf numFmtId="49" fontId="19" fillId="16" borderId="38" xfId="4" quotePrefix="1" applyNumberFormat="1" applyFont="1" applyFill="1" applyBorder="1" applyAlignment="1">
      <alignment horizontal="center" vertical="center"/>
    </xf>
    <xf numFmtId="49" fontId="19" fillId="16" borderId="40" xfId="4" quotePrefix="1" applyNumberFormat="1" applyFont="1" applyFill="1" applyBorder="1" applyAlignment="1">
      <alignment horizontal="center" vertical="center"/>
    </xf>
    <xf numFmtId="49" fontId="19" fillId="16" borderId="33" xfId="4" quotePrefix="1" applyNumberFormat="1" applyFont="1" applyFill="1" applyBorder="1" applyAlignment="1">
      <alignment horizontal="center" vertical="center"/>
    </xf>
    <xf numFmtId="49" fontId="19" fillId="16" borderId="1" xfId="4" quotePrefix="1" applyNumberFormat="1" applyFont="1" applyFill="1" applyBorder="1" applyAlignment="1">
      <alignment horizontal="center" vertical="center"/>
    </xf>
    <xf numFmtId="49" fontId="19" fillId="16" borderId="24" xfId="4" quotePrefix="1" applyNumberFormat="1" applyFont="1" applyFill="1" applyBorder="1" applyAlignment="1">
      <alignment horizontal="center" vertical="center"/>
    </xf>
    <xf numFmtId="49" fontId="19" fillId="16" borderId="36" xfId="4" quotePrefix="1" applyNumberFormat="1" applyFont="1" applyFill="1" applyBorder="1" applyAlignment="1">
      <alignment horizontal="center" vertical="center"/>
    </xf>
    <xf numFmtId="49" fontId="19" fillId="16" borderId="41" xfId="4" quotePrefix="1" applyNumberFormat="1" applyFont="1" applyFill="1" applyBorder="1" applyAlignment="1">
      <alignment horizontal="center" vertical="center"/>
    </xf>
    <xf numFmtId="49" fontId="19" fillId="16" borderId="26" xfId="4" quotePrefix="1" applyNumberFormat="1" applyFont="1" applyFill="1" applyBorder="1" applyAlignment="1">
      <alignment horizontal="center" vertical="center"/>
    </xf>
    <xf numFmtId="49" fontId="19" fillId="16" borderId="35" xfId="4" quotePrefix="1" applyNumberFormat="1" applyFont="1" applyFill="1" applyBorder="1" applyAlignment="1">
      <alignment horizontal="center" vertical="center"/>
    </xf>
    <xf numFmtId="49" fontId="19" fillId="16" borderId="5" xfId="4" quotePrefix="1" applyNumberFormat="1" applyFont="1" applyFill="1" applyBorder="1" applyAlignment="1">
      <alignment horizontal="center" vertical="center"/>
    </xf>
    <xf numFmtId="49" fontId="19" fillId="16" borderId="32" xfId="4" quotePrefix="1" applyNumberFormat="1" applyFont="1" applyFill="1" applyBorder="1" applyAlignment="1">
      <alignment horizontal="center" vertical="center"/>
    </xf>
    <xf numFmtId="49" fontId="19" fillId="16" borderId="37" xfId="4" quotePrefix="1" applyNumberFormat="1" applyFont="1" applyFill="1" applyBorder="1" applyAlignment="1">
      <alignment horizontal="center" vertical="center"/>
    </xf>
    <xf numFmtId="49" fontId="19" fillId="16" borderId="31" xfId="4" quotePrefix="1" applyNumberFormat="1" applyFont="1" applyFill="1" applyBorder="1" applyAlignment="1">
      <alignment horizontal="center" vertical="center"/>
    </xf>
    <xf numFmtId="0" fontId="8" fillId="18" borderId="0" xfId="4" applyFill="1"/>
    <xf numFmtId="0" fontId="8" fillId="18" borderId="0" xfId="4" applyFill="1" applyAlignment="1">
      <alignment horizontal="center"/>
    </xf>
    <xf numFmtId="165" fontId="8" fillId="18" borderId="0" xfId="4" applyNumberFormat="1" applyFill="1" applyAlignment="1">
      <alignment horizontal="right"/>
    </xf>
    <xf numFmtId="166" fontId="8" fillId="18" borderId="0" xfId="4" applyNumberFormat="1" applyFill="1" applyAlignment="1">
      <alignment horizontal="center"/>
    </xf>
    <xf numFmtId="0" fontId="31" fillId="18" borderId="0" xfId="4" applyFont="1" applyFill="1" applyAlignment="1">
      <alignment horizontal="center"/>
    </xf>
    <xf numFmtId="0" fontId="31" fillId="18" borderId="0" xfId="4" applyFont="1" applyFill="1"/>
    <xf numFmtId="0" fontId="34" fillId="0" borderId="1" xfId="0" applyFont="1" applyBorder="1"/>
    <xf numFmtId="0" fontId="36" fillId="0" borderId="1" xfId="0" applyFont="1" applyBorder="1"/>
    <xf numFmtId="0" fontId="35" fillId="7" borderId="1" xfId="0" applyFont="1" applyFill="1" applyBorder="1"/>
    <xf numFmtId="0" fontId="36" fillId="7" borderId="1" xfId="0" applyFont="1" applyFill="1" applyBorder="1"/>
    <xf numFmtId="0" fontId="37" fillId="7" borderId="1" xfId="0" applyFont="1" applyFill="1" applyBorder="1"/>
    <xf numFmtId="0" fontId="38" fillId="7" borderId="1" xfId="0" applyFont="1" applyFill="1" applyBorder="1"/>
    <xf numFmtId="0" fontId="39" fillId="7" borderId="1" xfId="0" applyFont="1" applyFill="1" applyBorder="1"/>
    <xf numFmtId="0" fontId="40" fillId="7" borderId="1" xfId="0" applyFont="1" applyFill="1" applyBorder="1"/>
    <xf numFmtId="0" fontId="3" fillId="19" borderId="1" xfId="0" applyFont="1" applyFill="1" applyBorder="1"/>
    <xf numFmtId="0" fontId="41" fillId="19" borderId="1" xfId="0" applyFont="1" applyFill="1" applyBorder="1"/>
    <xf numFmtId="0" fontId="0" fillId="19" borderId="1" xfId="0" applyFill="1" applyBorder="1"/>
    <xf numFmtId="0" fontId="33" fillId="19" borderId="1" xfId="0" applyFont="1" applyFill="1" applyBorder="1"/>
    <xf numFmtId="0" fontId="42" fillId="19" borderId="1" xfId="0" applyFont="1" applyFill="1" applyBorder="1"/>
    <xf numFmtId="0" fontId="7" fillId="19" borderId="1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8" fontId="2" fillId="2" borderId="7" xfId="0" applyNumberFormat="1" applyFont="1" applyFill="1" applyBorder="1" applyAlignment="1">
      <alignment horizontal="center" vertical="center"/>
    </xf>
    <xf numFmtId="18" fontId="2" fillId="2" borderId="0" xfId="0" applyNumberFormat="1" applyFont="1" applyFill="1" applyAlignment="1">
      <alignment horizontal="center" vertical="center"/>
    </xf>
    <xf numFmtId="18" fontId="2" fillId="2" borderId="12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2" fillId="14" borderId="18" xfId="0" applyFont="1" applyFill="1" applyBorder="1" applyAlignment="1">
      <alignment horizontal="center" vertical="center"/>
    </xf>
    <xf numFmtId="0" fontId="2" fillId="14" borderId="19" xfId="0" applyFont="1" applyFill="1" applyBorder="1" applyAlignment="1">
      <alignment horizontal="center" vertical="center"/>
    </xf>
    <xf numFmtId="0" fontId="2" fillId="14" borderId="2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14" borderId="21" xfId="0" applyFont="1" applyFill="1" applyBorder="1" applyAlignment="1">
      <alignment horizontal="center" vertical="center"/>
    </xf>
    <xf numFmtId="0" fontId="2" fillId="14" borderId="22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2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6" fontId="3" fillId="3" borderId="1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18" fontId="28" fillId="16" borderId="55" xfId="4" applyNumberFormat="1" applyFont="1" applyFill="1" applyBorder="1" applyAlignment="1">
      <alignment horizontal="center" vertical="center"/>
    </xf>
    <xf numFmtId="18" fontId="28" fillId="16" borderId="54" xfId="4" applyNumberFormat="1" applyFont="1" applyFill="1" applyBorder="1" applyAlignment="1">
      <alignment horizontal="center" vertical="center"/>
    </xf>
    <xf numFmtId="18" fontId="28" fillId="16" borderId="53" xfId="4" applyNumberFormat="1" applyFont="1" applyFill="1" applyBorder="1" applyAlignment="1">
      <alignment horizontal="center" vertical="center"/>
    </xf>
    <xf numFmtId="0" fontId="18" fillId="16" borderId="0" xfId="4" applyFont="1" applyFill="1" applyAlignment="1">
      <alignment horizontal="center" vertical="center"/>
    </xf>
    <xf numFmtId="0" fontId="30" fillId="16" borderId="0" xfId="4" applyFont="1" applyFill="1" applyAlignment="1">
      <alignment horizontal="center"/>
    </xf>
    <xf numFmtId="0" fontId="15" fillId="16" borderId="0" xfId="4" applyFont="1" applyFill="1" applyAlignment="1">
      <alignment horizontal="center"/>
    </xf>
    <xf numFmtId="0" fontId="15" fillId="0" borderId="51" xfId="4" applyFont="1" applyBorder="1" applyAlignment="1">
      <alignment horizontal="center" vertical="center" wrapText="1"/>
    </xf>
    <xf numFmtId="0" fontId="15" fillId="0" borderId="50" xfId="4" applyFont="1" applyBorder="1" applyAlignment="1">
      <alignment horizontal="center" vertical="center" wrapText="1"/>
    </xf>
    <xf numFmtId="0" fontId="15" fillId="0" borderId="49" xfId="4" applyFont="1" applyBorder="1" applyAlignment="1">
      <alignment horizontal="center" vertical="center" wrapText="1"/>
    </xf>
    <xf numFmtId="0" fontId="26" fillId="17" borderId="51" xfId="4" applyFont="1" applyFill="1" applyBorder="1" applyAlignment="1">
      <alignment horizontal="center" vertical="center"/>
    </xf>
    <xf numFmtId="0" fontId="26" fillId="17" borderId="50" xfId="4" applyFont="1" applyFill="1" applyBorder="1" applyAlignment="1">
      <alignment horizontal="center" vertical="center"/>
    </xf>
    <xf numFmtId="0" fontId="26" fillId="17" borderId="49" xfId="4" applyFont="1" applyFill="1" applyBorder="1" applyAlignment="1">
      <alignment horizontal="center" vertical="center"/>
    </xf>
    <xf numFmtId="20" fontId="23" fillId="4" borderId="0" xfId="4" applyNumberFormat="1" applyFont="1" applyFill="1" applyAlignment="1">
      <alignment horizontal="center"/>
    </xf>
    <xf numFmtId="0" fontId="23" fillId="4" borderId="0" xfId="4" applyFont="1" applyFill="1" applyAlignment="1">
      <alignment horizontal="center"/>
    </xf>
    <xf numFmtId="0" fontId="8" fillId="0" borderId="0" xfId="4" applyAlignment="1">
      <alignment horizontal="center" wrapText="1"/>
    </xf>
    <xf numFmtId="0" fontId="11" fillId="0" borderId="0" xfId="4" applyFont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4" borderId="2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2" fillId="18" borderId="0" xfId="4" applyFont="1" applyFill="1" applyAlignment="1">
      <alignment horizontal="center"/>
    </xf>
    <xf numFmtId="0" fontId="18" fillId="18" borderId="0" xfId="4" applyFont="1" applyFill="1" applyAlignment="1">
      <alignment horizontal="center"/>
    </xf>
  </cellXfs>
  <cellStyles count="6">
    <cellStyle name="Currency" xfId="3" builtinId="4"/>
    <cellStyle name="Hyperlink" xfId="2" builtinId="8"/>
    <cellStyle name="Hyperlink 2" xfId="5" xr:uid="{7683844D-AE68-4039-8C38-29E1DC1E83EB}"/>
    <cellStyle name="Normal" xfId="0" builtinId="0"/>
    <cellStyle name="Normal 2" xfId="4" xr:uid="{9A7954C7-52B7-45E3-BDCF-8BEBEC2BE2DC}"/>
    <cellStyle name="Percent" xfId="1" builtinId="5"/>
  </cellStyles>
  <dxfs count="119"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vball.nbjansen.com/Thurs2023FallVballScheduleV2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23BB3-FF38-435D-8323-E3EEB502CF40}">
  <sheetPr>
    <pageSetUpPr fitToPage="1"/>
  </sheetPr>
  <dimension ref="A1:Q56"/>
  <sheetViews>
    <sheetView workbookViewId="0">
      <selection activeCell="L2" activeCellId="5" sqref="Q7 P6 O5 N4 M3 L2"/>
    </sheetView>
  </sheetViews>
  <sheetFormatPr defaultRowHeight="14.4" x14ac:dyDescent="0.3"/>
  <cols>
    <col min="1" max="1" width="10.6640625" bestFit="1" customWidth="1"/>
    <col min="6" max="6" width="14.88671875" bestFit="1" customWidth="1"/>
    <col min="7" max="7" width="13.6640625" bestFit="1" customWidth="1"/>
    <col min="8" max="8" width="16.6640625" bestFit="1" customWidth="1"/>
    <col min="11" max="11" width="13.6640625" bestFit="1" customWidth="1"/>
    <col min="12" max="12" width="10.5546875" bestFit="1" customWidth="1"/>
    <col min="13" max="14" width="9.21875" bestFit="1" customWidth="1"/>
  </cols>
  <sheetData>
    <row r="1" spans="1:17" ht="15" thickBot="1" x14ac:dyDescent="0.35">
      <c r="A1" s="25" t="s">
        <v>2</v>
      </c>
      <c r="B1" s="25" t="s">
        <v>3</v>
      </c>
      <c r="C1" s="25" t="s">
        <v>41</v>
      </c>
      <c r="D1" s="25" t="s">
        <v>42</v>
      </c>
      <c r="E1" s="25" t="s">
        <v>43</v>
      </c>
      <c r="F1" s="25" t="s">
        <v>44</v>
      </c>
      <c r="J1" s="169" t="s">
        <v>45</v>
      </c>
      <c r="K1" s="170"/>
      <c r="L1" s="35" t="s">
        <v>46</v>
      </c>
      <c r="M1" s="35" t="s">
        <v>5</v>
      </c>
      <c r="N1" s="35" t="s">
        <v>47</v>
      </c>
      <c r="O1" s="35" t="s">
        <v>31</v>
      </c>
      <c r="P1" s="35" t="s">
        <v>30</v>
      </c>
      <c r="Q1" s="35" t="s">
        <v>32</v>
      </c>
    </row>
    <row r="2" spans="1:17" x14ac:dyDescent="0.3">
      <c r="A2" s="41">
        <v>44840</v>
      </c>
      <c r="B2" s="26">
        <v>0.77083333333333337</v>
      </c>
      <c r="C2" s="27" t="s">
        <v>5</v>
      </c>
      <c r="D2" s="27" t="s">
        <v>46</v>
      </c>
      <c r="E2" s="27" t="s">
        <v>1</v>
      </c>
      <c r="F2" s="28" t="str">
        <f>_xlfn.CONCAT(C2,D2)</f>
        <v>MillsWoolley</v>
      </c>
      <c r="J2" s="1" t="s">
        <v>46</v>
      </c>
      <c r="K2" s="1">
        <f>COUNTIF($B$1:$E$34,J2)</f>
        <v>10</v>
      </c>
      <c r="L2" s="2"/>
      <c r="M2" s="1">
        <v>2</v>
      </c>
      <c r="N2" s="29">
        <v>2</v>
      </c>
      <c r="O2" s="1">
        <v>2</v>
      </c>
      <c r="P2" s="1">
        <v>2</v>
      </c>
      <c r="Q2" s="1">
        <v>2</v>
      </c>
    </row>
    <row r="3" spans="1:17" x14ac:dyDescent="0.3">
      <c r="A3" s="42">
        <v>44840</v>
      </c>
      <c r="B3" s="30">
        <v>0.8125</v>
      </c>
      <c r="C3" t="s">
        <v>30</v>
      </c>
      <c r="D3" t="s">
        <v>31</v>
      </c>
      <c r="E3" t="s">
        <v>0</v>
      </c>
      <c r="F3" s="31" t="str">
        <f t="shared" ref="F3:F34" si="0">_xlfn.CONCAT(C3,D3)</f>
        <v>BairdKilian</v>
      </c>
      <c r="J3" s="1" t="s">
        <v>5</v>
      </c>
      <c r="K3" s="1">
        <f t="shared" ref="K3:K7" si="1">COUNTIF($B$1:$E$34,J3)</f>
        <v>10</v>
      </c>
      <c r="L3" s="1">
        <v>2</v>
      </c>
      <c r="M3" s="2"/>
      <c r="N3" s="1">
        <v>2</v>
      </c>
      <c r="O3" s="1">
        <v>2</v>
      </c>
      <c r="P3" s="1">
        <v>2</v>
      </c>
      <c r="Q3" s="1">
        <v>2</v>
      </c>
    </row>
    <row r="4" spans="1:17" ht="15" thickBot="1" x14ac:dyDescent="0.35">
      <c r="A4" s="43">
        <v>44840</v>
      </c>
      <c r="B4" s="32">
        <v>0.85416666666666663</v>
      </c>
      <c r="C4" s="33" t="s">
        <v>47</v>
      </c>
      <c r="D4" s="33" t="s">
        <v>32</v>
      </c>
      <c r="E4" s="33" t="s">
        <v>1</v>
      </c>
      <c r="F4" s="34" t="str">
        <f t="shared" si="0"/>
        <v>DoolanIrvine</v>
      </c>
      <c r="J4" s="1" t="s">
        <v>47</v>
      </c>
      <c r="K4" s="1">
        <f t="shared" si="1"/>
        <v>10</v>
      </c>
      <c r="L4" s="1">
        <v>2</v>
      </c>
      <c r="M4" s="1">
        <v>2</v>
      </c>
      <c r="N4" s="2"/>
      <c r="O4" s="1">
        <v>2</v>
      </c>
      <c r="P4" s="1">
        <v>2</v>
      </c>
      <c r="Q4" s="1">
        <v>2</v>
      </c>
    </row>
    <row r="5" spans="1:17" x14ac:dyDescent="0.3">
      <c r="A5" s="41">
        <v>44847</v>
      </c>
      <c r="B5" s="26">
        <v>0.77083333333333337</v>
      </c>
      <c r="C5" s="27" t="s">
        <v>47</v>
      </c>
      <c r="D5" s="27" t="s">
        <v>5</v>
      </c>
      <c r="E5" s="27" t="s">
        <v>0</v>
      </c>
      <c r="F5" s="28" t="str">
        <f t="shared" si="0"/>
        <v>DoolanMills</v>
      </c>
      <c r="J5" s="1" t="s">
        <v>31</v>
      </c>
      <c r="K5" s="1">
        <f t="shared" si="1"/>
        <v>10</v>
      </c>
      <c r="L5" s="1">
        <v>2</v>
      </c>
      <c r="M5" s="1">
        <v>2</v>
      </c>
      <c r="N5" s="1">
        <v>2</v>
      </c>
      <c r="O5" s="2"/>
      <c r="P5" s="1">
        <v>2</v>
      </c>
      <c r="Q5" s="1">
        <v>2</v>
      </c>
    </row>
    <row r="6" spans="1:17" x14ac:dyDescent="0.3">
      <c r="A6" s="42">
        <v>44847</v>
      </c>
      <c r="B6" s="30">
        <v>0.8125</v>
      </c>
      <c r="C6" t="s">
        <v>31</v>
      </c>
      <c r="D6" t="s">
        <v>32</v>
      </c>
      <c r="E6" t="s">
        <v>1</v>
      </c>
      <c r="F6" s="31" t="str">
        <f t="shared" si="0"/>
        <v>KilianIrvine</v>
      </c>
      <c r="J6" s="1" t="s">
        <v>30</v>
      </c>
      <c r="K6" s="1">
        <f t="shared" si="1"/>
        <v>10</v>
      </c>
      <c r="L6" s="1">
        <v>2</v>
      </c>
      <c r="M6" s="1">
        <v>2</v>
      </c>
      <c r="N6" s="1">
        <v>2</v>
      </c>
      <c r="O6" s="1">
        <v>2</v>
      </c>
      <c r="P6" s="2"/>
      <c r="Q6" s="1">
        <v>2</v>
      </c>
    </row>
    <row r="7" spans="1:17" ht="15" thickBot="1" x14ac:dyDescent="0.35">
      <c r="A7" s="43">
        <v>44847</v>
      </c>
      <c r="B7" s="32">
        <v>0.85416666666666663</v>
      </c>
      <c r="C7" s="33" t="s">
        <v>46</v>
      </c>
      <c r="D7" s="33" t="s">
        <v>30</v>
      </c>
      <c r="E7" s="33" t="s">
        <v>0</v>
      </c>
      <c r="F7" s="34" t="str">
        <f t="shared" si="0"/>
        <v>WoolleyBaird</v>
      </c>
      <c r="J7" s="1" t="s">
        <v>32</v>
      </c>
      <c r="K7" s="1">
        <f t="shared" si="1"/>
        <v>10</v>
      </c>
      <c r="L7" s="1">
        <v>1</v>
      </c>
      <c r="M7" s="1">
        <v>2</v>
      </c>
      <c r="N7" s="1">
        <v>2</v>
      </c>
      <c r="O7" s="1">
        <v>2</v>
      </c>
      <c r="P7" s="1">
        <v>2</v>
      </c>
      <c r="Q7" s="2"/>
    </row>
    <row r="8" spans="1:17" x14ac:dyDescent="0.3">
      <c r="A8" s="41">
        <v>44854</v>
      </c>
      <c r="B8" s="26">
        <v>0.77083333333333337</v>
      </c>
      <c r="C8" s="27" t="s">
        <v>30</v>
      </c>
      <c r="D8" s="27" t="s">
        <v>5</v>
      </c>
      <c r="E8" s="27" t="s">
        <v>1</v>
      </c>
      <c r="F8" s="28" t="str">
        <f t="shared" si="0"/>
        <v>BairdMills</v>
      </c>
    </row>
    <row r="9" spans="1:17" x14ac:dyDescent="0.3">
      <c r="A9" s="42">
        <v>44854</v>
      </c>
      <c r="B9" s="30">
        <v>0.8125</v>
      </c>
      <c r="C9" t="s">
        <v>32</v>
      </c>
      <c r="D9" t="s">
        <v>46</v>
      </c>
      <c r="E9" t="s">
        <v>0</v>
      </c>
      <c r="F9" s="31" t="str">
        <f t="shared" si="0"/>
        <v>IrvineWoolley</v>
      </c>
    </row>
    <row r="10" spans="1:17" ht="15" thickBot="1" x14ac:dyDescent="0.35">
      <c r="A10" s="43">
        <v>44854</v>
      </c>
      <c r="B10" s="32">
        <v>0.85416666666666663</v>
      </c>
      <c r="C10" s="33" t="s">
        <v>31</v>
      </c>
      <c r="D10" s="33" t="s">
        <v>47</v>
      </c>
      <c r="E10" s="33" t="s">
        <v>1</v>
      </c>
      <c r="F10" s="34" t="str">
        <f t="shared" si="0"/>
        <v>KilianDoolan</v>
      </c>
    </row>
    <row r="11" spans="1:17" x14ac:dyDescent="0.3">
      <c r="A11" s="41">
        <v>44861</v>
      </c>
      <c r="B11" s="26">
        <v>0.77083333333333337</v>
      </c>
      <c r="C11" s="27" t="s">
        <v>5</v>
      </c>
      <c r="D11" s="27" t="s">
        <v>32</v>
      </c>
      <c r="E11" s="27" t="s">
        <v>0</v>
      </c>
      <c r="F11" s="28" t="str">
        <f t="shared" si="0"/>
        <v>MillsIrvine</v>
      </c>
    </row>
    <row r="12" spans="1:17" x14ac:dyDescent="0.3">
      <c r="A12" s="42">
        <v>44861</v>
      </c>
      <c r="B12" s="30">
        <v>0.8125</v>
      </c>
      <c r="C12" t="s">
        <v>46</v>
      </c>
      <c r="D12" t="s">
        <v>31</v>
      </c>
      <c r="E12" t="s">
        <v>1</v>
      </c>
      <c r="F12" s="31" t="str">
        <f t="shared" si="0"/>
        <v>WoolleyKilian</v>
      </c>
    </row>
    <row r="13" spans="1:17" ht="15" thickBot="1" x14ac:dyDescent="0.35">
      <c r="A13" s="43">
        <v>44861</v>
      </c>
      <c r="B13" s="32">
        <v>0.85416666666666663</v>
      </c>
      <c r="C13" s="33" t="s">
        <v>30</v>
      </c>
      <c r="D13" s="33" t="s">
        <v>47</v>
      </c>
      <c r="E13" s="33" t="s">
        <v>0</v>
      </c>
      <c r="F13" s="34" t="str">
        <f t="shared" si="0"/>
        <v>BairdDoolan</v>
      </c>
    </row>
    <row r="14" spans="1:17" x14ac:dyDescent="0.3">
      <c r="A14" s="41">
        <v>44868</v>
      </c>
      <c r="B14" s="26">
        <v>0.77083333333333337</v>
      </c>
      <c r="C14" s="27" t="s">
        <v>32</v>
      </c>
      <c r="D14" s="27" t="s">
        <v>30</v>
      </c>
      <c r="E14" s="27" t="s">
        <v>1</v>
      </c>
      <c r="F14" s="28" t="str">
        <f t="shared" si="0"/>
        <v>IrvineBaird</v>
      </c>
      <c r="J14" s="36" t="s">
        <v>52</v>
      </c>
      <c r="K14" s="37" t="s">
        <v>53</v>
      </c>
      <c r="L14" s="36" t="s">
        <v>49</v>
      </c>
      <c r="M14" s="37" t="s">
        <v>50</v>
      </c>
      <c r="N14" s="21" t="s">
        <v>51</v>
      </c>
      <c r="O14" s="39" t="s">
        <v>54</v>
      </c>
    </row>
    <row r="15" spans="1:17" x14ac:dyDescent="0.3">
      <c r="A15" s="42">
        <v>44868</v>
      </c>
      <c r="B15" s="30">
        <v>0.8125</v>
      </c>
      <c r="C15" t="s">
        <v>31</v>
      </c>
      <c r="D15" t="s">
        <v>5</v>
      </c>
      <c r="E15" t="s">
        <v>0</v>
      </c>
      <c r="F15" s="31" t="str">
        <f t="shared" si="0"/>
        <v>KilianMills</v>
      </c>
      <c r="J15" s="1" t="s">
        <v>31</v>
      </c>
      <c r="K15" s="1"/>
      <c r="L15" s="1"/>
      <c r="M15" s="1"/>
      <c r="N15" s="38" t="e">
        <f t="shared" ref="N15:N20" si="2">L15/K15</f>
        <v>#DIV/0!</v>
      </c>
      <c r="O15" s="1"/>
    </row>
    <row r="16" spans="1:17" ht="15" thickBot="1" x14ac:dyDescent="0.35">
      <c r="A16" s="43">
        <v>44868</v>
      </c>
      <c r="B16" s="32">
        <v>0.85416666666666663</v>
      </c>
      <c r="C16" s="33" t="s">
        <v>47</v>
      </c>
      <c r="D16" s="33" t="s">
        <v>46</v>
      </c>
      <c r="E16" s="33" t="s">
        <v>1</v>
      </c>
      <c r="F16" s="34" t="str">
        <f t="shared" si="0"/>
        <v>DoolanWoolley</v>
      </c>
      <c r="J16" s="1" t="s">
        <v>30</v>
      </c>
      <c r="K16" s="1"/>
      <c r="L16" s="1"/>
      <c r="M16" s="1"/>
      <c r="N16" s="38" t="e">
        <f t="shared" si="2"/>
        <v>#DIV/0!</v>
      </c>
      <c r="O16" s="1"/>
    </row>
    <row r="17" spans="1:15" x14ac:dyDescent="0.3">
      <c r="A17" s="41">
        <v>44875</v>
      </c>
      <c r="B17" s="26">
        <v>0.77083333333333337</v>
      </c>
      <c r="C17" s="27" t="s">
        <v>5</v>
      </c>
      <c r="D17" s="27" t="s">
        <v>32</v>
      </c>
      <c r="E17" s="27" t="s">
        <v>1</v>
      </c>
      <c r="F17" s="28" t="str">
        <f t="shared" si="0"/>
        <v>MillsIrvine</v>
      </c>
      <c r="J17" s="1" t="s">
        <v>46</v>
      </c>
      <c r="K17" s="1"/>
      <c r="L17" s="1"/>
      <c r="M17" s="1"/>
      <c r="N17" s="38" t="e">
        <f t="shared" si="2"/>
        <v>#DIV/0!</v>
      </c>
      <c r="O17" s="1"/>
    </row>
    <row r="18" spans="1:15" x14ac:dyDescent="0.3">
      <c r="A18" s="42">
        <v>44875</v>
      </c>
      <c r="B18" s="30">
        <v>0.8125</v>
      </c>
      <c r="C18" t="s">
        <v>31</v>
      </c>
      <c r="D18" t="s">
        <v>47</v>
      </c>
      <c r="E18" t="s">
        <v>0</v>
      </c>
      <c r="F18" s="31" t="str">
        <f t="shared" si="0"/>
        <v>KilianDoolan</v>
      </c>
      <c r="J18" s="1" t="s">
        <v>5</v>
      </c>
      <c r="K18" s="1"/>
      <c r="L18" s="1"/>
      <c r="M18" s="1"/>
      <c r="N18" s="38" t="e">
        <f t="shared" si="2"/>
        <v>#DIV/0!</v>
      </c>
      <c r="O18" s="1"/>
    </row>
    <row r="19" spans="1:15" ht="15" thickBot="1" x14ac:dyDescent="0.35">
      <c r="A19" s="43">
        <v>44875</v>
      </c>
      <c r="B19" s="32">
        <v>0.85416666666666663</v>
      </c>
      <c r="C19" s="33" t="s">
        <v>46</v>
      </c>
      <c r="D19" s="33" t="s">
        <v>30</v>
      </c>
      <c r="E19" s="33" t="s">
        <v>1</v>
      </c>
      <c r="F19" s="34" t="str">
        <f t="shared" si="0"/>
        <v>WoolleyBaird</v>
      </c>
      <c r="J19" s="1" t="s">
        <v>47</v>
      </c>
      <c r="K19" s="1"/>
      <c r="L19" s="1"/>
      <c r="M19" s="1"/>
      <c r="N19" s="38" t="e">
        <f t="shared" si="2"/>
        <v>#DIV/0!</v>
      </c>
      <c r="O19" s="1"/>
    </row>
    <row r="20" spans="1:15" x14ac:dyDescent="0.3">
      <c r="A20" s="41">
        <v>44882</v>
      </c>
      <c r="B20" s="26">
        <v>0.77083333333333337</v>
      </c>
      <c r="C20" s="27" t="s">
        <v>30</v>
      </c>
      <c r="D20" s="27" t="s">
        <v>47</v>
      </c>
      <c r="E20" s="27" t="s">
        <v>0</v>
      </c>
      <c r="F20" s="28" t="str">
        <f t="shared" si="0"/>
        <v>BairdDoolan</v>
      </c>
      <c r="J20" s="1" t="s">
        <v>32</v>
      </c>
      <c r="K20" s="1"/>
      <c r="L20" s="1"/>
      <c r="M20" s="1"/>
      <c r="N20" s="38" t="e">
        <f t="shared" si="2"/>
        <v>#DIV/0!</v>
      </c>
      <c r="O20" s="1"/>
    </row>
    <row r="21" spans="1:15" x14ac:dyDescent="0.3">
      <c r="A21" s="42">
        <v>44882</v>
      </c>
      <c r="B21" s="30">
        <v>0.8125</v>
      </c>
      <c r="C21" t="s">
        <v>32</v>
      </c>
      <c r="D21" t="s">
        <v>31</v>
      </c>
      <c r="E21" t="s">
        <v>0</v>
      </c>
      <c r="F21" s="31" t="str">
        <f t="shared" si="0"/>
        <v>IrvineKilian</v>
      </c>
    </row>
    <row r="22" spans="1:15" ht="15" thickBot="1" x14ac:dyDescent="0.35">
      <c r="A22" s="43">
        <v>44882</v>
      </c>
      <c r="B22" s="32">
        <v>0.85416666666666663</v>
      </c>
      <c r="C22" s="33" t="s">
        <v>5</v>
      </c>
      <c r="D22" s="33" t="s">
        <v>46</v>
      </c>
      <c r="E22" s="33" t="s">
        <v>1</v>
      </c>
      <c r="F22" s="34" t="str">
        <f t="shared" si="0"/>
        <v>MillsWoolley</v>
      </c>
    </row>
    <row r="23" spans="1:15" x14ac:dyDescent="0.3">
      <c r="A23" s="40">
        <v>44889</v>
      </c>
      <c r="B23" s="171" t="s">
        <v>48</v>
      </c>
      <c r="C23" s="171"/>
      <c r="D23" s="171"/>
      <c r="E23" s="171"/>
      <c r="F23" s="171"/>
    </row>
    <row r="24" spans="1:15" x14ac:dyDescent="0.3">
      <c r="A24" s="40">
        <v>44889</v>
      </c>
      <c r="B24" s="172"/>
      <c r="C24" s="172"/>
      <c r="D24" s="172"/>
      <c r="E24" s="172"/>
      <c r="F24" s="172"/>
    </row>
    <row r="25" spans="1:15" ht="15" thickBot="1" x14ac:dyDescent="0.35">
      <c r="A25" s="40">
        <v>44889</v>
      </c>
      <c r="B25" s="173"/>
      <c r="C25" s="173"/>
      <c r="D25" s="173"/>
      <c r="E25" s="173"/>
      <c r="F25" s="173"/>
    </row>
    <row r="26" spans="1:15" x14ac:dyDescent="0.3">
      <c r="A26" s="41">
        <v>44896</v>
      </c>
      <c r="B26" s="26">
        <v>0.77083333333333337</v>
      </c>
      <c r="C26" s="27" t="s">
        <v>46</v>
      </c>
      <c r="D26" s="27" t="s">
        <v>31</v>
      </c>
      <c r="E26" s="27" t="s">
        <v>0</v>
      </c>
      <c r="F26" s="28" t="str">
        <f t="shared" si="0"/>
        <v>WoolleyKilian</v>
      </c>
    </row>
    <row r="27" spans="1:15" x14ac:dyDescent="0.3">
      <c r="A27" s="42">
        <v>44896</v>
      </c>
      <c r="B27" s="30">
        <v>0.8125</v>
      </c>
      <c r="C27" t="s">
        <v>47</v>
      </c>
      <c r="D27" t="s">
        <v>32</v>
      </c>
      <c r="E27" t="s">
        <v>1</v>
      </c>
      <c r="F27" s="31" t="str">
        <f t="shared" si="0"/>
        <v>DoolanIrvine</v>
      </c>
    </row>
    <row r="28" spans="1:15" ht="15" thickBot="1" x14ac:dyDescent="0.35">
      <c r="A28" s="43">
        <v>44896</v>
      </c>
      <c r="B28" s="32">
        <v>0.85416666666666663</v>
      </c>
      <c r="C28" s="33" t="s">
        <v>30</v>
      </c>
      <c r="D28" s="33" t="s">
        <v>5</v>
      </c>
      <c r="E28" s="33" t="s">
        <v>0</v>
      </c>
      <c r="F28" s="34" t="str">
        <f t="shared" si="0"/>
        <v>BairdMills</v>
      </c>
    </row>
    <row r="29" spans="1:15" x14ac:dyDescent="0.3">
      <c r="A29" s="41">
        <v>44903</v>
      </c>
      <c r="B29" s="26">
        <v>0.77083333333333337</v>
      </c>
      <c r="C29" s="27" t="s">
        <v>31</v>
      </c>
      <c r="D29" s="27" t="s">
        <v>5</v>
      </c>
      <c r="E29" s="27" t="s">
        <v>1</v>
      </c>
      <c r="F29" s="28" t="str">
        <f t="shared" si="0"/>
        <v>KilianMills</v>
      </c>
    </row>
    <row r="30" spans="1:15" x14ac:dyDescent="0.3">
      <c r="A30" s="42">
        <v>44903</v>
      </c>
      <c r="B30" s="30">
        <v>0.8125</v>
      </c>
      <c r="C30" t="s">
        <v>32</v>
      </c>
      <c r="D30" t="s">
        <v>30</v>
      </c>
      <c r="E30" t="s">
        <v>0</v>
      </c>
      <c r="F30" s="31" t="str">
        <f t="shared" si="0"/>
        <v>IrvineBaird</v>
      </c>
    </row>
    <row r="31" spans="1:15" ht="15" thickBot="1" x14ac:dyDescent="0.35">
      <c r="A31" s="43">
        <v>44903</v>
      </c>
      <c r="B31" s="32">
        <v>0.85416666666666663</v>
      </c>
      <c r="C31" s="33" t="s">
        <v>47</v>
      </c>
      <c r="D31" s="33" t="s">
        <v>46</v>
      </c>
      <c r="E31" s="33" t="s">
        <v>1</v>
      </c>
      <c r="F31" s="34" t="str">
        <f t="shared" si="0"/>
        <v>DoolanWoolley</v>
      </c>
    </row>
    <row r="32" spans="1:15" x14ac:dyDescent="0.3">
      <c r="A32" s="41">
        <v>44910</v>
      </c>
      <c r="B32" s="26">
        <v>0.77083333333333337</v>
      </c>
      <c r="C32" s="27" t="s">
        <v>30</v>
      </c>
      <c r="D32" s="27" t="s">
        <v>31</v>
      </c>
      <c r="E32" s="27" t="s">
        <v>1</v>
      </c>
      <c r="F32" s="28" t="str">
        <f t="shared" si="0"/>
        <v>BairdKilian</v>
      </c>
    </row>
    <row r="33" spans="1:6" x14ac:dyDescent="0.3">
      <c r="A33" s="42">
        <v>44910</v>
      </c>
      <c r="B33" s="30">
        <v>0.8125</v>
      </c>
      <c r="C33" t="s">
        <v>5</v>
      </c>
      <c r="D33" t="s">
        <v>47</v>
      </c>
      <c r="E33" t="s">
        <v>0</v>
      </c>
      <c r="F33" s="31" t="str">
        <f t="shared" si="0"/>
        <v>MillsDoolan</v>
      </c>
    </row>
    <row r="34" spans="1:6" ht="15" thickBot="1" x14ac:dyDescent="0.35">
      <c r="A34" s="43">
        <v>44910</v>
      </c>
      <c r="B34" s="32">
        <v>0.85416666666666663</v>
      </c>
      <c r="C34" s="33" t="s">
        <v>46</v>
      </c>
      <c r="D34" s="33" t="s">
        <v>32</v>
      </c>
      <c r="E34" s="33" t="s">
        <v>0</v>
      </c>
      <c r="F34" s="34" t="str">
        <f t="shared" si="0"/>
        <v>WoolleyIrvine</v>
      </c>
    </row>
    <row r="39" spans="1:6" x14ac:dyDescent="0.3">
      <c r="A39" s="22"/>
    </row>
    <row r="45" spans="1:6" ht="15" customHeight="1" x14ac:dyDescent="0.3">
      <c r="A45" s="23"/>
      <c r="B45" s="24"/>
      <c r="C45" s="24"/>
      <c r="D45" s="24"/>
    </row>
    <row r="46" spans="1:6" ht="15" customHeight="1" x14ac:dyDescent="0.3">
      <c r="A46" s="24"/>
      <c r="B46" s="24"/>
      <c r="C46" s="24"/>
      <c r="D46" s="24"/>
    </row>
    <row r="47" spans="1:6" ht="15" customHeight="1" x14ac:dyDescent="0.3">
      <c r="A47" s="24"/>
      <c r="B47" s="24"/>
      <c r="C47" s="24"/>
      <c r="D47" s="24"/>
    </row>
    <row r="48" spans="1:6" ht="15" customHeight="1" x14ac:dyDescent="0.3">
      <c r="A48" s="24"/>
      <c r="B48" s="24"/>
      <c r="C48" s="24"/>
      <c r="D48" s="24"/>
    </row>
    <row r="49" spans="1:4" ht="15" customHeight="1" x14ac:dyDescent="0.3">
      <c r="A49" s="24"/>
      <c r="B49" s="24"/>
      <c r="C49" s="24"/>
      <c r="D49" s="24"/>
    </row>
    <row r="50" spans="1:4" x14ac:dyDescent="0.3">
      <c r="A50" s="22"/>
    </row>
    <row r="56" spans="1:4" x14ac:dyDescent="0.3">
      <c r="A56" s="22"/>
    </row>
  </sheetData>
  <sortState xmlns:xlrd2="http://schemas.microsoft.com/office/spreadsheetml/2017/richdata2" ref="J15:O20">
    <sortCondition descending="1" ref="N15:N20"/>
    <sortCondition descending="1" ref="O15:O20"/>
  </sortState>
  <mergeCells count="2">
    <mergeCell ref="J1:K1"/>
    <mergeCell ref="B23:F25"/>
  </mergeCells>
  <conditionalFormatting sqref="C1:D22 C26:D34">
    <cfRule type="cellIs" dxfId="118" priority="1" operator="equal">
      <formula>"Irvine"</formula>
    </cfRule>
    <cfRule type="cellIs" dxfId="117" priority="2" operator="equal">
      <formula>"Baird"</formula>
    </cfRule>
    <cfRule type="cellIs" dxfId="116" priority="3" operator="equal">
      <formula>"Killian"</formula>
    </cfRule>
    <cfRule type="cellIs" dxfId="115" priority="4" operator="equal">
      <formula>"Doolan"</formula>
    </cfRule>
    <cfRule type="cellIs" dxfId="114" priority="5" operator="equal">
      <formula>"Woolley"</formula>
    </cfRule>
    <cfRule type="cellIs" dxfId="113" priority="6" operator="equal">
      <formula>"Mills"</formula>
    </cfRule>
  </conditionalFormatting>
  <pageMargins left="0.7" right="0.7" top="0.75" bottom="0.75" header="0.3" footer="0.3"/>
  <pageSetup scale="7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A1E41-ABE6-4934-915F-8CBCCEE075AE}">
  <sheetPr>
    <pageSetUpPr fitToPage="1"/>
  </sheetPr>
  <dimension ref="A2:AF62"/>
  <sheetViews>
    <sheetView workbookViewId="0">
      <selection activeCell="D66" sqref="D66"/>
    </sheetView>
  </sheetViews>
  <sheetFormatPr defaultRowHeight="14.4" x14ac:dyDescent="0.3"/>
  <cols>
    <col min="2" max="2" width="10.6640625" style="51" bestFit="1" customWidth="1"/>
    <col min="3" max="3" width="10.44140625" style="60" bestFit="1" customWidth="1"/>
    <col min="4" max="4" width="20.44140625" bestFit="1" customWidth="1"/>
    <col min="5" max="10" width="8.6640625" hidden="1" customWidth="1"/>
    <col min="11" max="11" width="20.44140625" bestFit="1" customWidth="1"/>
    <col min="12" max="17" width="8.6640625" hidden="1" customWidth="1"/>
    <col min="19" max="19" width="18.5546875" bestFit="1" customWidth="1"/>
    <col min="20" max="20" width="29.6640625" customWidth="1"/>
    <col min="21" max="21" width="13.6640625" customWidth="1"/>
    <col min="22" max="22" width="20.44140625" customWidth="1"/>
    <col min="23" max="23" width="8.21875" customWidth="1"/>
    <col min="24" max="24" width="8.5546875" customWidth="1"/>
    <col min="25" max="25" width="8.109375" customWidth="1"/>
    <col min="26" max="26" width="6.88671875" customWidth="1"/>
    <col min="27" max="27" width="20.44140625" bestFit="1" customWidth="1"/>
    <col min="28" max="28" width="6" customWidth="1"/>
    <col min="29" max="29" width="20.44140625" customWidth="1"/>
    <col min="30" max="30" width="8.5546875" customWidth="1"/>
    <col min="31" max="31" width="12.109375" customWidth="1"/>
    <col min="32" max="32" width="8" customWidth="1"/>
    <col min="33" max="33" width="6" customWidth="1"/>
    <col min="34" max="34" width="17.88671875" customWidth="1"/>
    <col min="35" max="35" width="8.5546875" bestFit="1" customWidth="1"/>
    <col min="36" max="36" width="11" bestFit="1" customWidth="1"/>
    <col min="37" max="37" width="7.88671875" bestFit="1" customWidth="1"/>
    <col min="38" max="38" width="7.21875" bestFit="1" customWidth="1"/>
    <col min="39" max="39" width="6.109375" bestFit="1" customWidth="1"/>
    <col min="40" max="40" width="5.44140625" bestFit="1" customWidth="1"/>
    <col min="41" max="41" width="8.5546875" bestFit="1" customWidth="1"/>
    <col min="42" max="42" width="10.88671875" bestFit="1" customWidth="1"/>
    <col min="43" max="44" width="7.21875" bestFit="1" customWidth="1"/>
    <col min="45" max="45" width="6.109375" bestFit="1" customWidth="1"/>
    <col min="46" max="46" width="6" bestFit="1" customWidth="1"/>
    <col min="47" max="47" width="8.5546875" bestFit="1" customWidth="1"/>
    <col min="48" max="48" width="10.21875" bestFit="1" customWidth="1"/>
    <col min="49" max="49" width="10.44140625" bestFit="1" customWidth="1"/>
    <col min="50" max="50" width="7.21875" bestFit="1" customWidth="1"/>
    <col min="51" max="51" width="6.109375" bestFit="1" customWidth="1"/>
    <col min="52" max="52" width="6" bestFit="1" customWidth="1"/>
    <col min="53" max="53" width="5.44140625" bestFit="1" customWidth="1"/>
    <col min="54" max="54" width="13.5546875" bestFit="1" customWidth="1"/>
    <col min="55" max="55" width="11.21875" bestFit="1" customWidth="1"/>
  </cols>
  <sheetData>
    <row r="2" spans="1:32" x14ac:dyDescent="0.3">
      <c r="A2" s="35" t="s">
        <v>55</v>
      </c>
      <c r="B2" s="62" t="s">
        <v>2</v>
      </c>
      <c r="C2" s="56" t="s">
        <v>3</v>
      </c>
      <c r="D2" s="35" t="s">
        <v>41</v>
      </c>
      <c r="E2" s="35" t="s">
        <v>67</v>
      </c>
      <c r="F2" s="35"/>
      <c r="G2" s="35" t="s">
        <v>68</v>
      </c>
      <c r="H2" s="35"/>
      <c r="I2" s="35" t="s">
        <v>69</v>
      </c>
      <c r="J2" s="35"/>
      <c r="K2" s="35" t="s">
        <v>42</v>
      </c>
      <c r="L2" s="35" t="s">
        <v>67</v>
      </c>
      <c r="M2" s="35"/>
      <c r="N2" s="35" t="s">
        <v>68</v>
      </c>
      <c r="O2" s="35"/>
      <c r="P2" s="35" t="s">
        <v>69</v>
      </c>
      <c r="Q2" s="35"/>
      <c r="R2" s="36" t="s">
        <v>43</v>
      </c>
      <c r="S2" s="52"/>
      <c r="T2" s="44"/>
      <c r="U2" s="44"/>
      <c r="V2" s="176" t="s">
        <v>56</v>
      </c>
      <c r="W2" s="176"/>
      <c r="X2" s="176"/>
      <c r="Y2" s="176"/>
      <c r="Z2" s="176"/>
      <c r="AA2" s="176"/>
    </row>
    <row r="3" spans="1:32" x14ac:dyDescent="0.3">
      <c r="A3" s="175">
        <v>1</v>
      </c>
      <c r="B3" s="63">
        <v>45204</v>
      </c>
      <c r="C3" s="57">
        <v>0.77083333333333337</v>
      </c>
      <c r="D3" s="1" t="s">
        <v>47</v>
      </c>
      <c r="E3" s="66"/>
      <c r="F3" s="61"/>
      <c r="G3" s="61"/>
      <c r="H3" s="61"/>
      <c r="I3" s="61"/>
      <c r="J3" s="1"/>
      <c r="K3" s="1" t="s">
        <v>82</v>
      </c>
      <c r="L3" s="61"/>
      <c r="M3" s="61"/>
      <c r="N3" s="61"/>
      <c r="O3" s="61"/>
      <c r="P3" s="61"/>
      <c r="Q3" s="1" t="str">
        <f>IF(ISBLANK(P3),"",IF(P3&gt;I3,"yes","No"))</f>
        <v/>
      </c>
      <c r="R3" s="1" t="s">
        <v>57</v>
      </c>
      <c r="T3" s="35" t="s">
        <v>52</v>
      </c>
      <c r="U3" s="35" t="s">
        <v>58</v>
      </c>
      <c r="V3" s="45" t="s">
        <v>64</v>
      </c>
      <c r="W3" s="46" t="s">
        <v>82</v>
      </c>
      <c r="X3" s="47" t="s">
        <v>47</v>
      </c>
      <c r="Y3" s="48" t="s">
        <v>81</v>
      </c>
      <c r="Z3" s="49" t="s">
        <v>85</v>
      </c>
      <c r="AA3" s="50" t="s">
        <v>71</v>
      </c>
    </row>
    <row r="4" spans="1:32" x14ac:dyDescent="0.3">
      <c r="A4" s="175"/>
      <c r="B4" s="63">
        <v>45204</v>
      </c>
      <c r="C4" s="57">
        <v>0.77083333333333337</v>
      </c>
      <c r="D4" s="1" t="s">
        <v>71</v>
      </c>
      <c r="E4" s="66"/>
      <c r="F4" s="61"/>
      <c r="G4" s="61"/>
      <c r="H4" s="61"/>
      <c r="I4" s="61"/>
      <c r="J4" s="1"/>
      <c r="K4" s="45" t="s">
        <v>64</v>
      </c>
      <c r="L4" s="61"/>
      <c r="M4" s="61"/>
      <c r="N4" s="61"/>
      <c r="O4" s="61"/>
      <c r="P4" s="61"/>
      <c r="Q4" s="1" t="str">
        <f t="shared" ref="Q4:Q44" si="0">IF(ISBLANK(P4),"",IF(P4&gt;I4,"yes","No"))</f>
        <v/>
      </c>
      <c r="R4" s="1" t="s">
        <v>0</v>
      </c>
      <c r="T4" s="45" t="s">
        <v>64</v>
      </c>
      <c r="U4" s="1">
        <f>SUM(V4:AA4)</f>
        <v>16</v>
      </c>
      <c r="V4" s="2"/>
      <c r="W4" s="1">
        <v>3</v>
      </c>
      <c r="X4" s="1">
        <v>3</v>
      </c>
      <c r="Y4" s="1">
        <v>3</v>
      </c>
      <c r="Z4" s="1">
        <v>3</v>
      </c>
      <c r="AA4" s="1">
        <v>4</v>
      </c>
    </row>
    <row r="5" spans="1:32" x14ac:dyDescent="0.3">
      <c r="A5" s="175"/>
      <c r="B5" s="63">
        <v>45204</v>
      </c>
      <c r="C5" s="57">
        <v>0.8125</v>
      </c>
      <c r="D5" s="48" t="s">
        <v>81</v>
      </c>
      <c r="E5" s="61"/>
      <c r="F5" s="61"/>
      <c r="G5" s="61"/>
      <c r="H5" s="61"/>
      <c r="I5" s="61"/>
      <c r="J5" s="1"/>
      <c r="K5" s="1" t="s">
        <v>85</v>
      </c>
      <c r="L5" s="61"/>
      <c r="M5" s="61"/>
      <c r="N5" s="61"/>
      <c r="O5" s="61"/>
      <c r="P5" s="61"/>
      <c r="Q5" s="1" t="str">
        <f t="shared" si="0"/>
        <v/>
      </c>
      <c r="R5" s="1" t="s">
        <v>57</v>
      </c>
      <c r="T5" s="46" t="s">
        <v>82</v>
      </c>
      <c r="U5" s="1">
        <f t="shared" ref="U5:U9" si="1">SUM(V5:AA5)</f>
        <v>16</v>
      </c>
      <c r="V5" s="1">
        <v>3</v>
      </c>
      <c r="W5" s="2"/>
      <c r="X5" s="1">
        <v>4</v>
      </c>
      <c r="Y5" s="1">
        <v>3</v>
      </c>
      <c r="Z5" s="1">
        <v>3</v>
      </c>
      <c r="AA5" s="1">
        <v>3</v>
      </c>
    </row>
    <row r="6" spans="1:32" x14ac:dyDescent="0.3">
      <c r="A6" s="175"/>
      <c r="B6" s="63">
        <v>45204</v>
      </c>
      <c r="C6" s="57">
        <v>0.8125</v>
      </c>
      <c r="D6" s="1" t="s">
        <v>82</v>
      </c>
      <c r="E6" s="61"/>
      <c r="F6" s="61"/>
      <c r="G6" s="61"/>
      <c r="H6" s="61"/>
      <c r="I6" s="61"/>
      <c r="J6" s="1"/>
      <c r="K6" s="1" t="s">
        <v>64</v>
      </c>
      <c r="L6" s="61"/>
      <c r="M6" s="61"/>
      <c r="N6" s="61"/>
      <c r="O6" s="61"/>
      <c r="P6" s="61"/>
      <c r="Q6" s="1" t="str">
        <f t="shared" si="0"/>
        <v/>
      </c>
      <c r="R6" s="1" t="s">
        <v>0</v>
      </c>
      <c r="T6" s="47" t="s">
        <v>47</v>
      </c>
      <c r="U6" s="1">
        <f t="shared" si="1"/>
        <v>16</v>
      </c>
      <c r="V6" s="1">
        <v>3</v>
      </c>
      <c r="W6" s="1">
        <v>4</v>
      </c>
      <c r="X6" s="2"/>
      <c r="Y6" s="1">
        <v>3</v>
      </c>
      <c r="Z6" s="1">
        <v>3</v>
      </c>
      <c r="AA6" s="1">
        <v>3</v>
      </c>
    </row>
    <row r="7" spans="1:32" x14ac:dyDescent="0.3">
      <c r="A7" s="175"/>
      <c r="B7" s="63">
        <v>45204</v>
      </c>
      <c r="C7" s="57">
        <v>0.85416666666666663</v>
      </c>
      <c r="D7" s="1" t="s">
        <v>81</v>
      </c>
      <c r="E7" s="61"/>
      <c r="F7" s="61"/>
      <c r="G7" s="61"/>
      <c r="H7" s="61"/>
      <c r="I7" s="61"/>
      <c r="J7" s="1"/>
      <c r="K7" s="1" t="s">
        <v>47</v>
      </c>
      <c r="L7" s="61"/>
      <c r="M7" s="61"/>
      <c r="N7" s="61"/>
      <c r="O7" s="61"/>
      <c r="P7" s="61"/>
      <c r="Q7" s="1" t="str">
        <f t="shared" si="0"/>
        <v/>
      </c>
      <c r="R7" s="1" t="s">
        <v>57</v>
      </c>
      <c r="T7" s="48" t="s">
        <v>81</v>
      </c>
      <c r="U7" s="1">
        <f t="shared" si="1"/>
        <v>16</v>
      </c>
      <c r="V7">
        <v>3</v>
      </c>
      <c r="W7" s="1">
        <v>3</v>
      </c>
      <c r="X7" s="1">
        <v>3</v>
      </c>
      <c r="Y7" s="2"/>
      <c r="Z7" s="1">
        <v>4</v>
      </c>
      <c r="AA7" s="1">
        <v>3</v>
      </c>
    </row>
    <row r="8" spans="1:32" x14ac:dyDescent="0.3">
      <c r="A8" s="175"/>
      <c r="B8" s="63">
        <v>45204</v>
      </c>
      <c r="C8" s="57">
        <v>0.85416666666666663</v>
      </c>
      <c r="D8" s="1" t="s">
        <v>71</v>
      </c>
      <c r="E8" s="61"/>
      <c r="F8" s="61"/>
      <c r="G8" s="61"/>
      <c r="H8" s="61"/>
      <c r="I8" s="61"/>
      <c r="J8" s="1"/>
      <c r="K8" s="1" t="s">
        <v>85</v>
      </c>
      <c r="L8" s="61"/>
      <c r="M8" s="61"/>
      <c r="N8" s="61"/>
      <c r="O8" s="61"/>
      <c r="P8" s="61"/>
      <c r="Q8" s="1" t="str">
        <f t="shared" si="0"/>
        <v/>
      </c>
      <c r="R8" s="1" t="s">
        <v>0</v>
      </c>
      <c r="T8" s="49" t="s">
        <v>85</v>
      </c>
      <c r="U8" s="1">
        <f t="shared" si="1"/>
        <v>16</v>
      </c>
      <c r="V8" s="1">
        <v>3</v>
      </c>
      <c r="W8" s="1">
        <v>3</v>
      </c>
      <c r="X8" s="1">
        <v>3</v>
      </c>
      <c r="Y8" s="1">
        <v>4</v>
      </c>
      <c r="Z8" s="2"/>
      <c r="AA8" s="1">
        <v>3</v>
      </c>
    </row>
    <row r="9" spans="1:32" x14ac:dyDescent="0.3">
      <c r="A9" s="175">
        <v>2</v>
      </c>
      <c r="B9" s="63">
        <v>45211</v>
      </c>
      <c r="C9" s="57">
        <v>0.77083333333333337</v>
      </c>
      <c r="D9" s="179" t="s">
        <v>72</v>
      </c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1"/>
      <c r="Q9" s="1" t="str">
        <f t="shared" si="0"/>
        <v/>
      </c>
      <c r="R9" s="1" t="s">
        <v>57</v>
      </c>
      <c r="T9" s="50" t="s">
        <v>71</v>
      </c>
      <c r="U9" s="1">
        <f t="shared" si="1"/>
        <v>16</v>
      </c>
      <c r="V9" s="1">
        <v>4</v>
      </c>
      <c r="W9" s="1">
        <v>3</v>
      </c>
      <c r="X9" s="1">
        <v>3</v>
      </c>
      <c r="Y9" s="1">
        <v>3</v>
      </c>
      <c r="Z9" s="1">
        <v>3</v>
      </c>
      <c r="AA9" s="2"/>
    </row>
    <row r="10" spans="1:32" x14ac:dyDescent="0.3">
      <c r="A10" s="175"/>
      <c r="B10" s="63">
        <v>45211</v>
      </c>
      <c r="C10" s="57">
        <v>0.77083333333333337</v>
      </c>
      <c r="D10" s="182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4"/>
      <c r="Q10" s="1" t="str">
        <f t="shared" si="0"/>
        <v/>
      </c>
      <c r="R10" s="1" t="s">
        <v>0</v>
      </c>
    </row>
    <row r="11" spans="1:32" x14ac:dyDescent="0.3">
      <c r="A11" s="175"/>
      <c r="B11" s="63">
        <v>45211</v>
      </c>
      <c r="C11" s="57">
        <v>0.8125</v>
      </c>
      <c r="D11" s="182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4"/>
      <c r="Q11" s="1" t="str">
        <f t="shared" si="0"/>
        <v/>
      </c>
      <c r="R11" s="1" t="s">
        <v>57</v>
      </c>
    </row>
    <row r="12" spans="1:32" x14ac:dyDescent="0.3">
      <c r="A12" s="175"/>
      <c r="B12" s="63">
        <v>45211</v>
      </c>
      <c r="C12" s="57">
        <v>0.8125</v>
      </c>
      <c r="D12" s="182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4"/>
      <c r="Q12" s="1" t="str">
        <f t="shared" si="0"/>
        <v/>
      </c>
      <c r="R12" s="1" t="s">
        <v>0</v>
      </c>
      <c r="T12" s="178" t="s">
        <v>59</v>
      </c>
      <c r="U12" s="178"/>
    </row>
    <row r="13" spans="1:32" x14ac:dyDescent="0.3">
      <c r="A13" s="175"/>
      <c r="B13" s="63">
        <v>45211</v>
      </c>
      <c r="C13" s="57">
        <v>0.85416666666666663</v>
      </c>
      <c r="D13" s="182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4"/>
      <c r="Q13" s="1" t="str">
        <f t="shared" si="0"/>
        <v/>
      </c>
      <c r="R13" s="1" t="s">
        <v>57</v>
      </c>
      <c r="T13" s="50" t="s">
        <v>71</v>
      </c>
      <c r="U13" s="1">
        <f>COUNTIFS($D$2:$D$62,T13,$K$2:$K$62,T14)</f>
        <v>2</v>
      </c>
    </row>
    <row r="14" spans="1:32" x14ac:dyDescent="0.3">
      <c r="A14" s="177"/>
      <c r="B14" s="63">
        <v>45211</v>
      </c>
      <c r="C14" s="58">
        <v>0.85416666666666663</v>
      </c>
      <c r="D14" s="185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7"/>
      <c r="Q14" s="54" t="str">
        <f t="shared" si="0"/>
        <v/>
      </c>
      <c r="R14" s="54" t="s">
        <v>0</v>
      </c>
      <c r="T14" s="48" t="s">
        <v>81</v>
      </c>
      <c r="U14" s="1">
        <f>COUNTIFS($D$2:$D$62,T14,$K$2:$K$62,T13)</f>
        <v>1</v>
      </c>
    </row>
    <row r="15" spans="1:32" x14ac:dyDescent="0.3">
      <c r="A15" s="175">
        <v>3</v>
      </c>
      <c r="B15" s="63">
        <v>45218</v>
      </c>
      <c r="C15" s="57">
        <v>0.77083333333333337</v>
      </c>
      <c r="D15" s="1" t="s">
        <v>71</v>
      </c>
      <c r="E15" s="68"/>
      <c r="F15" s="1"/>
      <c r="G15" s="1"/>
      <c r="H15" s="1"/>
      <c r="I15" s="1"/>
      <c r="J15" s="1"/>
      <c r="K15" s="1" t="s">
        <v>82</v>
      </c>
      <c r="L15" s="66"/>
      <c r="M15" s="61"/>
      <c r="N15" s="61"/>
      <c r="O15" s="61"/>
      <c r="P15" s="61"/>
      <c r="Q15" s="1" t="str">
        <f t="shared" si="0"/>
        <v/>
      </c>
      <c r="R15" s="1" t="s">
        <v>57</v>
      </c>
      <c r="T15" s="1" t="s">
        <v>60</v>
      </c>
      <c r="U15" s="1">
        <f>SUM(U13:U14)</f>
        <v>3</v>
      </c>
      <c r="AB15" s="69"/>
      <c r="AC15" s="69"/>
      <c r="AD15" s="69"/>
      <c r="AE15" s="69"/>
      <c r="AF15" s="69"/>
    </row>
    <row r="16" spans="1:32" x14ac:dyDescent="0.3">
      <c r="A16" s="175"/>
      <c r="B16" s="63">
        <v>45218</v>
      </c>
      <c r="C16" s="57">
        <v>0.77083333333333337</v>
      </c>
      <c r="D16" s="1" t="s">
        <v>47</v>
      </c>
      <c r="E16" s="1"/>
      <c r="F16" s="1"/>
      <c r="G16" s="1"/>
      <c r="H16" s="1"/>
      <c r="I16" s="1"/>
      <c r="J16" s="1"/>
      <c r="K16" s="1" t="s">
        <v>85</v>
      </c>
      <c r="L16" s="61"/>
      <c r="M16" s="61"/>
      <c r="N16" s="61"/>
      <c r="O16" s="61"/>
      <c r="P16" s="61"/>
      <c r="Q16" s="1" t="str">
        <f t="shared" si="0"/>
        <v/>
      </c>
      <c r="R16" s="1" t="s">
        <v>0</v>
      </c>
      <c r="AB16" s="69"/>
      <c r="AC16" s="69"/>
      <c r="AD16" s="69"/>
      <c r="AE16" s="69"/>
      <c r="AF16" s="69"/>
    </row>
    <row r="17" spans="1:32" x14ac:dyDescent="0.3">
      <c r="A17" s="175"/>
      <c r="B17" s="63">
        <v>45218</v>
      </c>
      <c r="C17" s="57">
        <v>0.8125</v>
      </c>
      <c r="D17" s="1" t="s">
        <v>81</v>
      </c>
      <c r="E17" s="1"/>
      <c r="F17" s="1"/>
      <c r="G17" s="1"/>
      <c r="H17" s="1"/>
      <c r="I17" s="1"/>
      <c r="J17" s="1"/>
      <c r="K17" s="1" t="s">
        <v>64</v>
      </c>
      <c r="L17" s="61"/>
      <c r="M17" s="61"/>
      <c r="N17" s="61"/>
      <c r="O17" s="61"/>
      <c r="P17" s="61"/>
      <c r="Q17" s="1" t="str">
        <f t="shared" si="0"/>
        <v/>
      </c>
      <c r="R17" s="1" t="s">
        <v>57</v>
      </c>
      <c r="T17" s="53" t="s">
        <v>70</v>
      </c>
      <c r="U17">
        <v>1</v>
      </c>
      <c r="AB17" s="69"/>
      <c r="AC17" s="69"/>
      <c r="AD17" s="69"/>
      <c r="AE17" s="69"/>
      <c r="AF17" s="69"/>
    </row>
    <row r="18" spans="1:32" x14ac:dyDescent="0.3">
      <c r="A18" s="175"/>
      <c r="B18" s="63">
        <v>45218</v>
      </c>
      <c r="C18" s="57">
        <v>0.8125</v>
      </c>
      <c r="D18" s="1" t="s">
        <v>82</v>
      </c>
      <c r="E18" s="1"/>
      <c r="F18" s="1"/>
      <c r="G18" s="1"/>
      <c r="H18" s="1"/>
      <c r="I18" s="1"/>
      <c r="J18" s="1"/>
      <c r="K18" s="1" t="s">
        <v>47</v>
      </c>
      <c r="L18" s="61"/>
      <c r="M18" s="61"/>
      <c r="N18" s="61"/>
      <c r="O18" s="61"/>
      <c r="P18" s="61"/>
      <c r="Q18" s="1" t="str">
        <f t="shared" si="0"/>
        <v/>
      </c>
      <c r="R18" s="1" t="s">
        <v>0</v>
      </c>
      <c r="T18" s="35" t="s">
        <v>52</v>
      </c>
      <c r="U18" s="35" t="s">
        <v>53</v>
      </c>
      <c r="V18" s="35" t="s">
        <v>61</v>
      </c>
      <c r="W18" s="35" t="s">
        <v>62</v>
      </c>
      <c r="X18" s="35" t="s">
        <v>63</v>
      </c>
      <c r="Y18" s="35" t="s">
        <v>54</v>
      </c>
      <c r="AB18" s="69"/>
      <c r="AC18" s="69"/>
      <c r="AD18" s="69"/>
      <c r="AE18" s="69"/>
      <c r="AF18" s="69"/>
    </row>
    <row r="19" spans="1:32" x14ac:dyDescent="0.3">
      <c r="A19" s="175"/>
      <c r="B19" s="63">
        <v>45218</v>
      </c>
      <c r="C19" s="57">
        <v>0.85416666666666663</v>
      </c>
      <c r="D19" s="1" t="s">
        <v>64</v>
      </c>
      <c r="E19" s="1"/>
      <c r="F19" s="1"/>
      <c r="G19" s="1"/>
      <c r="H19" s="1"/>
      <c r="I19" s="1"/>
      <c r="J19" s="1"/>
      <c r="K19" s="1" t="s">
        <v>71</v>
      </c>
      <c r="L19" s="61"/>
      <c r="M19" s="61"/>
      <c r="N19" s="61"/>
      <c r="O19" s="61"/>
      <c r="P19" s="61"/>
      <c r="Q19" s="1" t="str">
        <f t="shared" si="0"/>
        <v/>
      </c>
      <c r="R19" s="1" t="s">
        <v>57</v>
      </c>
      <c r="T19" s="1" t="s">
        <v>85</v>
      </c>
      <c r="U19" s="1">
        <f t="shared" ref="U19:U24" si="2">SUM($U$17*6)</f>
        <v>6</v>
      </c>
      <c r="V19" s="1">
        <f>COUNTIFS($D$3:$D60,$T19,$F$3:$F60,"yes")+COUNTIFS($D$3:$D60,$T19,$H$3:$H60,"yes")+COUNTIFS($D$3:$D60,$T19,$J$3:$J60,"yes")+COUNTIFS($K$3:$K60,$T19,$M$3:$M60,"yes")+COUNTIFS($K$3:$K60,$T19,$O$3:$O60,"yes")+COUNTIFS($K$3:$K60,$T19,$Q$3:$Q60,"yes")</f>
        <v>0</v>
      </c>
      <c r="W19" s="1">
        <f>COUNTIFS($D$3:$D60,$T19,$F$3:$F60,"No")+COUNTIFS($D$3:$D60,$T19,$H$3:$H60,"No")+COUNTIFS($D$3:$D60,$T19,$J$3:$J60,"No")+COUNTIFS($K$3:$K60,$T19,$M$3:$M60,"No")+COUNTIFS($K$3:$K60,$T19,$O$3:$O60,"No")+COUNTIFS($K$3:$K60,$T19,$Q$3:$Q60,"NO")</f>
        <v>0</v>
      </c>
      <c r="X19" s="38">
        <f t="shared" ref="X19:X24" si="3">V19/U19</f>
        <v>0</v>
      </c>
      <c r="Y19" s="1"/>
      <c r="AB19" s="69"/>
      <c r="AC19" s="69"/>
      <c r="AD19" s="69"/>
      <c r="AE19" s="69"/>
      <c r="AF19" s="69"/>
    </row>
    <row r="20" spans="1:32" x14ac:dyDescent="0.3">
      <c r="A20" s="175"/>
      <c r="B20" s="63">
        <v>45218</v>
      </c>
      <c r="C20" s="57">
        <v>0.85416666666666663</v>
      </c>
      <c r="D20" s="1" t="s">
        <v>85</v>
      </c>
      <c r="E20" s="1"/>
      <c r="F20" s="1"/>
      <c r="G20" s="1"/>
      <c r="H20" s="1"/>
      <c r="I20" s="1"/>
      <c r="J20" s="1"/>
      <c r="K20" s="1" t="s">
        <v>81</v>
      </c>
      <c r="L20" s="61"/>
      <c r="M20" s="61"/>
      <c r="N20" s="61"/>
      <c r="O20" s="61"/>
      <c r="P20" s="61"/>
      <c r="Q20" s="1" t="str">
        <f t="shared" si="0"/>
        <v/>
      </c>
      <c r="R20" s="1" t="s">
        <v>0</v>
      </c>
      <c r="T20" s="1" t="s">
        <v>64</v>
      </c>
      <c r="U20" s="1">
        <f t="shared" si="2"/>
        <v>6</v>
      </c>
      <c r="V20" s="1">
        <f>COUNTIFS($D$3:$D61,$T20,$F$3:$F61,"yes")+COUNTIFS($D$3:$D61,$T20,$H$3:$H61,"yes")+COUNTIFS($D$3:$D61,$T20,$J$3:$J61,"yes")+COUNTIFS($K$3:$K61,$T20,$M$3:$M61,"yes")+COUNTIFS($K$3:$K61,$T20,$O$3:$O61,"yes")+COUNTIFS($K$3:$K61,$T20,$Q$3:$Q61,"yes")</f>
        <v>0</v>
      </c>
      <c r="W20" s="1">
        <f>COUNTIFS($D$3:$D61,$T20,$F$3:$F61,"No")+COUNTIFS($D$3:$D61,$T20,$H$3:$H61,"No")+COUNTIFS($D$3:$D61,$T20,$J$3:$J61,"No")+COUNTIFS($K$3:$K61,$T20,$M$3:$M61,"No")+COUNTIFS($K$3:$K61,$T20,$O$3:$O61,"No")+COUNTIFS($K$3:$K61,$T20,$Q$3:$Q61,"NO")</f>
        <v>0</v>
      </c>
      <c r="X20" s="38">
        <f t="shared" si="3"/>
        <v>0</v>
      </c>
      <c r="Y20" s="1"/>
      <c r="AB20" s="69"/>
      <c r="AC20" s="69"/>
      <c r="AD20" s="69"/>
      <c r="AE20" s="69"/>
      <c r="AF20" s="69"/>
    </row>
    <row r="21" spans="1:32" x14ac:dyDescent="0.3">
      <c r="A21" s="174">
        <v>4</v>
      </c>
      <c r="B21" s="64">
        <v>45225</v>
      </c>
      <c r="C21" s="59">
        <v>0.77083333333333337</v>
      </c>
      <c r="D21" s="55" t="s">
        <v>71</v>
      </c>
      <c r="E21" s="67"/>
      <c r="F21" s="55"/>
      <c r="G21" s="55"/>
      <c r="H21" s="55"/>
      <c r="I21" s="55"/>
      <c r="J21" s="55"/>
      <c r="K21" s="55" t="s">
        <v>82</v>
      </c>
      <c r="L21" s="55"/>
      <c r="M21" s="55"/>
      <c r="N21" s="55"/>
      <c r="O21" s="55"/>
      <c r="P21" s="55"/>
      <c r="Q21" s="55" t="str">
        <f t="shared" si="0"/>
        <v/>
      </c>
      <c r="R21" s="55" t="s">
        <v>57</v>
      </c>
      <c r="T21" s="1" t="s">
        <v>47</v>
      </c>
      <c r="U21" s="1">
        <f t="shared" si="2"/>
        <v>6</v>
      </c>
      <c r="V21" s="1">
        <f>COUNTIFS($D$3:$D62,$T21,$F$3:$F62,"yes")+COUNTIFS($D$3:$D62,$T21,$H$3:$H62,"yes")+COUNTIFS($D$3:$D62,$T21,$J$3:$J62,"yes")+COUNTIFS($K$3:$K62,$T21,$M$3:$M62,"yes")+COUNTIFS($K$3:$K62,$T21,$O$3:$O62,"yes")+COUNTIFS($K$3:$K62,$T21,$Q$3:$Q62,"yes")</f>
        <v>0</v>
      </c>
      <c r="W21" s="1">
        <f>COUNTIFS($D$3:$D62,$T21,$F$3:$F62,"No")+COUNTIFS($D$3:$D62,$T21,$H$3:$H62,"No")+COUNTIFS($D$3:$D62,$T21,$J$3:$J62,"No")+COUNTIFS($K$3:$K62,$T21,$M$3:$M62,"No")+COUNTIFS($K$3:$K62,$T21,$O$3:$O62,"No")+COUNTIFS($K$3:$K62,$T21,$Q$3:$Q62,"NO")</f>
        <v>0</v>
      </c>
      <c r="X21" s="38">
        <f t="shared" si="3"/>
        <v>0</v>
      </c>
      <c r="Y21" s="1"/>
    </row>
    <row r="22" spans="1:32" x14ac:dyDescent="0.3">
      <c r="A22" s="175"/>
      <c r="B22" s="64">
        <v>45225</v>
      </c>
      <c r="C22" s="57">
        <v>0.77083333333333337</v>
      </c>
      <c r="D22" s="1" t="s">
        <v>85</v>
      </c>
      <c r="E22" s="1"/>
      <c r="F22" s="1"/>
      <c r="G22" s="1"/>
      <c r="H22" s="1"/>
      <c r="I22" s="1"/>
      <c r="J22" s="1"/>
      <c r="K22" s="1" t="s">
        <v>81</v>
      </c>
      <c r="L22" s="68"/>
      <c r="M22" s="1"/>
      <c r="N22" s="1"/>
      <c r="O22" s="1"/>
      <c r="P22" s="1"/>
      <c r="Q22" s="1" t="str">
        <f t="shared" si="0"/>
        <v/>
      </c>
      <c r="R22" s="1" t="s">
        <v>0</v>
      </c>
      <c r="T22" s="1" t="s">
        <v>71</v>
      </c>
      <c r="U22" s="1">
        <f t="shared" si="2"/>
        <v>6</v>
      </c>
      <c r="V22" s="1">
        <f>COUNTIFS($D$3:$D62,$T22,$F$3:$F62,"yes")+COUNTIFS($D$3:$D62,$T22,$H$3:$H62,"yes")+COUNTIFS($D$3:$D62,$T22,$J$3:$J62,"yes")+COUNTIFS($K$3:$K62,$T22,$M$3:$M62,"yes")+COUNTIFS($K$3:$K62,$T22,$O$3:$O62,"yes")+COUNTIFS($K$3:$K62,$T22,$Q$3:$Q62,"yes")</f>
        <v>0</v>
      </c>
      <c r="W22" s="1">
        <f>COUNTIFS($D$3:$D62,$T22,$F$3:$F62,"No")+COUNTIFS($D$3:$D62,$T22,$H$3:$H62,"No")+COUNTIFS($D$3:$D62,$T22,$J$3:$J62,"No")+COUNTIFS($K$3:$K62,$T22,$M$3:$M62,"No")+COUNTIFS($K$3:$K62,$T22,$O$3:$O62,"No")+COUNTIFS($K$3:$K62,$T22,$Q$3:$Q62,"NO")</f>
        <v>0</v>
      </c>
      <c r="X22" s="38">
        <f t="shared" si="3"/>
        <v>0</v>
      </c>
      <c r="Y22" s="1"/>
    </row>
    <row r="23" spans="1:32" x14ac:dyDescent="0.3">
      <c r="A23" s="175"/>
      <c r="B23" s="64">
        <v>45225</v>
      </c>
      <c r="C23" s="57">
        <v>0.8125</v>
      </c>
      <c r="D23" s="1" t="s">
        <v>64</v>
      </c>
      <c r="E23" s="1"/>
      <c r="F23" s="1"/>
      <c r="G23" s="1"/>
      <c r="H23" s="1"/>
      <c r="I23" s="1"/>
      <c r="J23" s="1"/>
      <c r="K23" s="1" t="s">
        <v>71</v>
      </c>
      <c r="L23" s="1"/>
      <c r="M23" s="1"/>
      <c r="N23" s="1"/>
      <c r="O23" s="1"/>
      <c r="P23" s="1"/>
      <c r="Q23" s="1" t="str">
        <f t="shared" si="0"/>
        <v/>
      </c>
      <c r="R23" s="1" t="s">
        <v>57</v>
      </c>
      <c r="T23" s="1" t="s">
        <v>81</v>
      </c>
      <c r="U23" s="1">
        <f t="shared" si="2"/>
        <v>6</v>
      </c>
      <c r="V23" s="1">
        <f>COUNTIFS($D$3:$D62,$T23,$F$3:$F62,"yes")+COUNTIFS($D$3:$D62,$T23,$H$3:$H62,"yes")+COUNTIFS($D$3:$D62,$T23,$J$3:$J62,"yes")+COUNTIFS($K$3:$K62,$T23,$M$3:$M62,"yes")+COUNTIFS($K$3:$K62,$T23,$O$3:$O62,"yes")+COUNTIFS($K$3:$K62,$T23,$Q$3:$Q62,"yes")</f>
        <v>0</v>
      </c>
      <c r="W23" s="1">
        <f>COUNTIFS($D$3:$D62,$T23,$F$3:$F62,"No")+COUNTIFS($D$3:$D62,$T23,$H$3:$H62,"No")+COUNTIFS($D$3:$D62,$T23,$J$3:$J62,"No")+COUNTIFS($K$3:$K62,$T23,$M$3:$M62,"No")+COUNTIFS($K$3:$K62,$T23,$O$3:$O62,"No")+COUNTIFS($K$3:$K62,$T23,$Q$3:$Q62,"NO")</f>
        <v>0</v>
      </c>
      <c r="X23" s="38">
        <f t="shared" si="3"/>
        <v>0</v>
      </c>
      <c r="Y23" s="1"/>
    </row>
    <row r="24" spans="1:32" x14ac:dyDescent="0.3">
      <c r="A24" s="175"/>
      <c r="B24" s="64">
        <v>45225</v>
      </c>
      <c r="C24" s="57">
        <v>0.8125</v>
      </c>
      <c r="D24" s="1" t="s">
        <v>47</v>
      </c>
      <c r="E24" s="1"/>
      <c r="F24" s="1"/>
      <c r="G24" s="1"/>
      <c r="H24" s="1"/>
      <c r="I24" s="1"/>
      <c r="J24" s="1"/>
      <c r="K24" s="1" t="s">
        <v>85</v>
      </c>
      <c r="L24" s="1"/>
      <c r="M24" s="1"/>
      <c r="N24" s="1"/>
      <c r="O24" s="1"/>
      <c r="P24" s="1"/>
      <c r="Q24" s="1" t="str">
        <f t="shared" si="0"/>
        <v/>
      </c>
      <c r="R24" s="1" t="s">
        <v>0</v>
      </c>
      <c r="T24" s="1" t="s">
        <v>82</v>
      </c>
      <c r="U24" s="1">
        <f t="shared" si="2"/>
        <v>6</v>
      </c>
      <c r="V24" s="1">
        <f>COUNTIFS($D$3:$D62,$T24,$F$3:$F62,"yes")+COUNTIFS($D$3:$D62,$T24,$H$3:$H62,"yes")+COUNTIFS($D$3:$D62,$T24,$J$3:$J62,"yes")+COUNTIFS($K$3:$K62,$T24,$M$3:$M62,"yes")+COUNTIFS($K$3:$K62,$T24,$O$3:$O62,"yes")+COUNTIFS($K$3:$K62,$T24,$Q$3:$Q62,"yes")</f>
        <v>0</v>
      </c>
      <c r="W24" s="1">
        <f>COUNTIFS($D$3:$D62,$T24,$F$3:$F62,"No")+COUNTIFS($D$3:$D62,$T24,$H$3:$H62,"No")+COUNTIFS($D$3:$D62,$T24,$J$3:$J62,"No")+COUNTIFS($K$3:$K62,$T24,$M$3:$M62,"No")+COUNTIFS($K$3:$K62,$T24,$O$3:$O62,"No")+COUNTIFS($K$3:$K62,$T24,$Q$3:$Q62,"NO")</f>
        <v>0</v>
      </c>
      <c r="X24" s="38">
        <f t="shared" si="3"/>
        <v>0</v>
      </c>
      <c r="Y24" s="1"/>
    </row>
    <row r="25" spans="1:32" x14ac:dyDescent="0.3">
      <c r="A25" s="175"/>
      <c r="B25" s="64">
        <v>45225</v>
      </c>
      <c r="C25" s="57">
        <v>0.85416666666666663</v>
      </c>
      <c r="D25" s="1" t="s">
        <v>81</v>
      </c>
      <c r="E25" s="1"/>
      <c r="F25" s="1"/>
      <c r="G25" s="1"/>
      <c r="H25" s="1"/>
      <c r="I25" s="1"/>
      <c r="J25" s="1"/>
      <c r="K25" s="1" t="s">
        <v>64</v>
      </c>
      <c r="L25" s="1"/>
      <c r="M25" s="1"/>
      <c r="N25" s="1"/>
      <c r="O25" s="1"/>
      <c r="P25" s="1"/>
      <c r="Q25" s="1" t="str">
        <f t="shared" si="0"/>
        <v/>
      </c>
      <c r="R25" s="1" t="s">
        <v>57</v>
      </c>
      <c r="T25" s="1" t="s">
        <v>65</v>
      </c>
      <c r="U25" s="1">
        <f>SUM(U19:U24)</f>
        <v>36</v>
      </c>
      <c r="V25" s="1">
        <f>SUM(V19:V24)</f>
        <v>0</v>
      </c>
      <c r="W25" s="1">
        <f>SUM(W19:W24)</f>
        <v>0</v>
      </c>
      <c r="X25" s="1"/>
      <c r="Y25" s="1"/>
    </row>
    <row r="26" spans="1:32" x14ac:dyDescent="0.3">
      <c r="A26" s="175"/>
      <c r="B26" s="64">
        <v>45225</v>
      </c>
      <c r="C26" s="57">
        <v>0.85416666666666663</v>
      </c>
      <c r="D26" s="1" t="s">
        <v>82</v>
      </c>
      <c r="E26" s="1"/>
      <c r="F26" s="1"/>
      <c r="G26" s="1"/>
      <c r="H26" s="1"/>
      <c r="I26" s="1"/>
      <c r="J26" s="1"/>
      <c r="K26" s="1" t="s">
        <v>47</v>
      </c>
      <c r="L26" s="1"/>
      <c r="M26" s="1"/>
      <c r="N26" s="1"/>
      <c r="O26" s="1"/>
      <c r="P26" s="1"/>
      <c r="Q26" s="1" t="str">
        <f t="shared" si="0"/>
        <v/>
      </c>
      <c r="R26" s="1" t="s">
        <v>0</v>
      </c>
      <c r="T26" s="1" t="s">
        <v>66</v>
      </c>
      <c r="U26" s="1">
        <f>SUM(V25:W25)</f>
        <v>0</v>
      </c>
      <c r="V26" s="175" t="str">
        <f>IF(V25+W25=U25,"Yes","No")</f>
        <v>No</v>
      </c>
      <c r="W26" s="175"/>
      <c r="X26" s="1"/>
      <c r="Y26" s="1"/>
    </row>
    <row r="27" spans="1:32" x14ac:dyDescent="0.3">
      <c r="A27" s="175">
        <v>5</v>
      </c>
      <c r="B27" s="63">
        <v>45232</v>
      </c>
      <c r="C27" s="57">
        <v>0.77083333333333337</v>
      </c>
      <c r="D27" s="1" t="s">
        <v>64</v>
      </c>
      <c r="E27" s="66"/>
      <c r="F27" s="61"/>
      <c r="G27" s="61"/>
      <c r="H27" s="61"/>
      <c r="I27" s="61"/>
      <c r="J27" s="1"/>
      <c r="K27" s="1" t="s">
        <v>82</v>
      </c>
      <c r="L27" s="61"/>
      <c r="M27" s="61"/>
      <c r="N27" s="61"/>
      <c r="O27" s="61"/>
      <c r="P27" s="61"/>
      <c r="Q27" s="1" t="str">
        <f t="shared" si="0"/>
        <v/>
      </c>
      <c r="R27" s="1" t="s">
        <v>57</v>
      </c>
      <c r="AB27" s="69"/>
      <c r="AC27" s="69"/>
      <c r="AD27" s="69"/>
      <c r="AE27" s="69"/>
      <c r="AF27" s="69"/>
    </row>
    <row r="28" spans="1:32" x14ac:dyDescent="0.3">
      <c r="A28" s="175"/>
      <c r="B28" s="63">
        <v>45232</v>
      </c>
      <c r="C28" s="57">
        <v>0.77083333333333337</v>
      </c>
      <c r="D28" s="1" t="s">
        <v>47</v>
      </c>
      <c r="E28" s="66"/>
      <c r="F28" s="61"/>
      <c r="G28" s="61"/>
      <c r="H28" s="61"/>
      <c r="I28" s="61"/>
      <c r="J28" s="1"/>
      <c r="K28" s="1" t="s">
        <v>81</v>
      </c>
      <c r="L28" s="61"/>
      <c r="M28" s="61"/>
      <c r="N28" s="61"/>
      <c r="O28" s="61"/>
      <c r="P28" s="61"/>
      <c r="Q28" s="1" t="str">
        <f t="shared" si="0"/>
        <v/>
      </c>
      <c r="R28" s="1" t="s">
        <v>0</v>
      </c>
      <c r="AB28" s="69"/>
      <c r="AC28" s="69"/>
      <c r="AD28" s="69"/>
      <c r="AE28" s="69"/>
      <c r="AF28" s="69"/>
    </row>
    <row r="29" spans="1:32" x14ac:dyDescent="0.3">
      <c r="A29" s="175"/>
      <c r="B29" s="63">
        <v>45232</v>
      </c>
      <c r="C29" s="57">
        <v>0.8125</v>
      </c>
      <c r="D29" s="1" t="s">
        <v>85</v>
      </c>
      <c r="E29" s="61"/>
      <c r="F29" s="61"/>
      <c r="G29" s="61"/>
      <c r="H29" s="61"/>
      <c r="I29" s="61"/>
      <c r="J29" s="1"/>
      <c r="K29" s="1" t="s">
        <v>71</v>
      </c>
      <c r="L29" s="61"/>
      <c r="M29" s="61"/>
      <c r="N29" s="61"/>
      <c r="O29" s="61"/>
      <c r="P29" s="61"/>
      <c r="Q29" s="1" t="str">
        <f t="shared" si="0"/>
        <v/>
      </c>
      <c r="R29" s="1" t="s">
        <v>57</v>
      </c>
      <c r="T29" t="s">
        <v>83</v>
      </c>
      <c r="AB29" s="69"/>
      <c r="AC29" s="69"/>
      <c r="AD29" s="69"/>
      <c r="AE29" s="69"/>
      <c r="AF29" s="69"/>
    </row>
    <row r="30" spans="1:32" x14ac:dyDescent="0.3">
      <c r="A30" s="175"/>
      <c r="B30" s="63">
        <v>45232</v>
      </c>
      <c r="C30" s="57">
        <v>0.8125</v>
      </c>
      <c r="D30" s="1" t="s">
        <v>81</v>
      </c>
      <c r="E30" s="61"/>
      <c r="F30" s="61"/>
      <c r="G30" s="61"/>
      <c r="H30" s="61"/>
      <c r="I30" s="61"/>
      <c r="J30" s="1"/>
      <c r="K30" s="1" t="s">
        <v>82</v>
      </c>
      <c r="L30" s="61"/>
      <c r="M30" s="61"/>
      <c r="N30" s="61"/>
      <c r="O30" s="61"/>
      <c r="P30" s="61"/>
      <c r="Q30" s="1" t="str">
        <f t="shared" si="0"/>
        <v/>
      </c>
      <c r="R30" s="1" t="s">
        <v>0</v>
      </c>
      <c r="T30" s="1" t="s">
        <v>85</v>
      </c>
      <c r="U30">
        <v>2</v>
      </c>
      <c r="AB30" s="69"/>
      <c r="AC30" s="69"/>
      <c r="AD30" s="69"/>
      <c r="AE30" s="69"/>
      <c r="AF30" s="69"/>
    </row>
    <row r="31" spans="1:32" x14ac:dyDescent="0.3">
      <c r="A31" s="175"/>
      <c r="B31" s="63">
        <v>45232</v>
      </c>
      <c r="C31" s="57">
        <v>0.85416666666666663</v>
      </c>
      <c r="D31" s="1" t="s">
        <v>85</v>
      </c>
      <c r="E31" s="61"/>
      <c r="F31" s="61"/>
      <c r="G31" s="61"/>
      <c r="H31" s="61"/>
      <c r="I31" s="61"/>
      <c r="J31" s="1"/>
      <c r="K31" s="1" t="s">
        <v>64</v>
      </c>
      <c r="L31" s="61"/>
      <c r="M31" s="61"/>
      <c r="N31" s="61"/>
      <c r="O31" s="61"/>
      <c r="P31" s="61"/>
      <c r="Q31" s="1" t="str">
        <f t="shared" si="0"/>
        <v/>
      </c>
      <c r="R31" s="1" t="s">
        <v>57</v>
      </c>
      <c r="T31" s="1" t="s">
        <v>64</v>
      </c>
      <c r="U31">
        <v>2</v>
      </c>
      <c r="AB31" s="69"/>
      <c r="AC31" s="69"/>
      <c r="AD31" s="69"/>
      <c r="AE31" s="69"/>
      <c r="AF31" s="69"/>
    </row>
    <row r="32" spans="1:32" x14ac:dyDescent="0.3">
      <c r="A32" s="175"/>
      <c r="B32" s="63">
        <v>45232</v>
      </c>
      <c r="C32" s="57">
        <v>0.85416666666666663</v>
      </c>
      <c r="D32" s="1" t="s">
        <v>47</v>
      </c>
      <c r="E32" s="61"/>
      <c r="F32" s="61"/>
      <c r="G32" s="61"/>
      <c r="H32" s="61"/>
      <c r="I32" s="61"/>
      <c r="J32" s="1"/>
      <c r="K32" s="1" t="s">
        <v>71</v>
      </c>
      <c r="L32" s="61"/>
      <c r="M32" s="61"/>
      <c r="N32" s="61"/>
      <c r="O32" s="61"/>
      <c r="P32" s="61"/>
      <c r="Q32" s="1" t="str">
        <f t="shared" si="0"/>
        <v/>
      </c>
      <c r="R32" s="1" t="s">
        <v>0</v>
      </c>
      <c r="T32" s="1" t="s">
        <v>47</v>
      </c>
      <c r="U32">
        <v>2</v>
      </c>
      <c r="AB32" s="69"/>
      <c r="AC32" s="69"/>
      <c r="AD32" s="69"/>
      <c r="AE32" s="69"/>
      <c r="AF32" s="69"/>
    </row>
    <row r="33" spans="1:32" x14ac:dyDescent="0.3">
      <c r="A33" s="175">
        <v>6</v>
      </c>
      <c r="B33" s="63">
        <v>45239</v>
      </c>
      <c r="C33" s="57">
        <v>0.77083333333333337</v>
      </c>
      <c r="D33" s="1" t="s">
        <v>85</v>
      </c>
      <c r="E33" s="68"/>
      <c r="F33" s="1"/>
      <c r="G33" s="1"/>
      <c r="H33" s="1"/>
      <c r="I33" s="1"/>
      <c r="J33" s="1"/>
      <c r="K33" s="1" t="s">
        <v>82</v>
      </c>
      <c r="L33" s="1"/>
      <c r="M33" s="1"/>
      <c r="N33" s="1"/>
      <c r="O33" s="1"/>
      <c r="P33" s="1"/>
      <c r="Q33" s="1" t="str">
        <f t="shared" si="0"/>
        <v/>
      </c>
      <c r="R33" s="1" t="s">
        <v>57</v>
      </c>
      <c r="T33" s="1" t="s">
        <v>71</v>
      </c>
      <c r="U33">
        <v>2</v>
      </c>
    </row>
    <row r="34" spans="1:32" x14ac:dyDescent="0.3">
      <c r="A34" s="175"/>
      <c r="B34" s="63">
        <v>45239</v>
      </c>
      <c r="C34" s="57">
        <v>0.77083333333333337</v>
      </c>
      <c r="D34" s="1" t="s">
        <v>81</v>
      </c>
      <c r="E34" s="68"/>
      <c r="F34" s="1"/>
      <c r="G34" s="1"/>
      <c r="H34" s="1"/>
      <c r="I34" s="1"/>
      <c r="J34" s="1"/>
      <c r="K34" s="1" t="s">
        <v>71</v>
      </c>
      <c r="L34" s="1"/>
      <c r="M34" s="1"/>
      <c r="N34" s="1"/>
      <c r="O34" s="1"/>
      <c r="P34" s="1"/>
      <c r="Q34" s="1" t="str">
        <f t="shared" si="0"/>
        <v/>
      </c>
      <c r="R34" s="1" t="s">
        <v>0</v>
      </c>
      <c r="T34" s="1" t="s">
        <v>81</v>
      </c>
      <c r="U34">
        <v>2</v>
      </c>
    </row>
    <row r="35" spans="1:32" x14ac:dyDescent="0.3">
      <c r="A35" s="175"/>
      <c r="B35" s="63">
        <v>45239</v>
      </c>
      <c r="C35" s="57">
        <v>0.8125</v>
      </c>
      <c r="D35" s="1" t="s">
        <v>47</v>
      </c>
      <c r="E35" s="1"/>
      <c r="F35" s="1"/>
      <c r="G35" s="1"/>
      <c r="H35" s="1"/>
      <c r="I35" s="1"/>
      <c r="J35" s="1"/>
      <c r="K35" s="1" t="s">
        <v>64</v>
      </c>
      <c r="L35" s="1"/>
      <c r="M35" s="1"/>
      <c r="N35" s="1"/>
      <c r="O35" s="1"/>
      <c r="P35" s="1"/>
      <c r="Q35" s="1" t="str">
        <f t="shared" si="0"/>
        <v/>
      </c>
      <c r="R35" s="1" t="s">
        <v>57</v>
      </c>
      <c r="T35" s="1" t="s">
        <v>82</v>
      </c>
    </row>
    <row r="36" spans="1:32" x14ac:dyDescent="0.3">
      <c r="A36" s="175"/>
      <c r="B36" s="63">
        <v>45239</v>
      </c>
      <c r="C36" s="57">
        <v>0.8125</v>
      </c>
      <c r="D36" s="1" t="s">
        <v>82</v>
      </c>
      <c r="E36" s="1"/>
      <c r="F36" s="1"/>
      <c r="G36" s="1"/>
      <c r="H36" s="1"/>
      <c r="I36" s="1"/>
      <c r="J36" s="1"/>
      <c r="K36" s="1" t="s">
        <v>71</v>
      </c>
      <c r="L36" s="1"/>
      <c r="M36" s="1"/>
      <c r="N36" s="1"/>
      <c r="O36" s="1"/>
      <c r="P36" s="1"/>
      <c r="Q36" s="1" t="str">
        <f t="shared" si="0"/>
        <v/>
      </c>
      <c r="R36" s="1" t="s">
        <v>0</v>
      </c>
      <c r="T36" s="51"/>
      <c r="U36" s="60"/>
    </row>
    <row r="37" spans="1:32" x14ac:dyDescent="0.3">
      <c r="A37" s="175"/>
      <c r="B37" s="63">
        <v>45239</v>
      </c>
      <c r="C37" s="57">
        <v>0.85416666666666663</v>
      </c>
      <c r="D37" s="1" t="s">
        <v>85</v>
      </c>
      <c r="E37" s="1"/>
      <c r="F37" s="1"/>
      <c r="G37" s="1"/>
      <c r="H37" s="1"/>
      <c r="I37" s="1"/>
      <c r="J37" s="1"/>
      <c r="K37" s="1" t="s">
        <v>47</v>
      </c>
      <c r="L37" s="1"/>
      <c r="M37" s="1"/>
      <c r="N37" s="1"/>
      <c r="O37" s="1"/>
      <c r="P37" s="1"/>
      <c r="Q37" s="1" t="str">
        <f t="shared" si="0"/>
        <v/>
      </c>
      <c r="R37" s="1" t="s">
        <v>57</v>
      </c>
      <c r="T37" s="51"/>
      <c r="U37" s="60"/>
    </row>
    <row r="38" spans="1:32" x14ac:dyDescent="0.3">
      <c r="A38" s="175"/>
      <c r="B38" s="63">
        <v>45239</v>
      </c>
      <c r="C38" s="57">
        <v>0.85416666666666663</v>
      </c>
      <c r="D38" s="1" t="s">
        <v>64</v>
      </c>
      <c r="E38" s="1"/>
      <c r="F38" s="1"/>
      <c r="G38" s="1"/>
      <c r="H38" s="1"/>
      <c r="I38" s="1"/>
      <c r="J38" s="1"/>
      <c r="K38" s="1" t="s">
        <v>81</v>
      </c>
      <c r="L38" s="1"/>
      <c r="M38" s="1"/>
      <c r="N38" s="1"/>
      <c r="O38" s="1"/>
      <c r="P38" s="1"/>
      <c r="Q38" s="1" t="str">
        <f t="shared" si="0"/>
        <v/>
      </c>
      <c r="R38" s="1" t="s">
        <v>0</v>
      </c>
      <c r="T38" s="51"/>
      <c r="U38" s="60"/>
    </row>
    <row r="39" spans="1:32" x14ac:dyDescent="0.3">
      <c r="A39" s="188">
        <v>7</v>
      </c>
      <c r="B39" s="63">
        <v>45246</v>
      </c>
      <c r="C39" s="57">
        <v>0.77083333333333337</v>
      </c>
      <c r="D39" s="1" t="s">
        <v>47</v>
      </c>
      <c r="E39" s="66"/>
      <c r="F39" s="61"/>
      <c r="G39" s="61"/>
      <c r="H39" s="61"/>
      <c r="I39" s="61"/>
      <c r="J39" s="1"/>
      <c r="K39" s="1" t="s">
        <v>82</v>
      </c>
      <c r="L39" s="61"/>
      <c r="M39" s="61"/>
      <c r="N39" s="61"/>
      <c r="O39" s="61"/>
      <c r="P39" s="61"/>
      <c r="Q39" s="1" t="str">
        <f t="shared" si="0"/>
        <v/>
      </c>
      <c r="R39" s="1" t="s">
        <v>57</v>
      </c>
      <c r="AB39" s="69"/>
      <c r="AC39" s="69"/>
      <c r="AD39" s="69"/>
      <c r="AE39" s="69"/>
      <c r="AF39" s="69"/>
    </row>
    <row r="40" spans="1:32" x14ac:dyDescent="0.3">
      <c r="A40" s="188"/>
      <c r="B40" s="63">
        <v>45246</v>
      </c>
      <c r="C40" s="57">
        <v>0.77083333333333337</v>
      </c>
      <c r="D40" s="1" t="s">
        <v>71</v>
      </c>
      <c r="E40" s="61"/>
      <c r="F40" s="61"/>
      <c r="G40" s="61"/>
      <c r="H40" s="61"/>
      <c r="I40" s="61"/>
      <c r="J40" s="1"/>
      <c r="K40" s="1" t="s">
        <v>85</v>
      </c>
      <c r="L40" s="61"/>
      <c r="M40" s="61"/>
      <c r="N40" s="61"/>
      <c r="O40" s="61"/>
      <c r="P40" s="61"/>
      <c r="Q40" s="1" t="str">
        <f t="shared" si="0"/>
        <v/>
      </c>
      <c r="R40" s="1" t="s">
        <v>0</v>
      </c>
      <c r="AB40" s="69"/>
      <c r="AC40" s="69"/>
      <c r="AD40" s="69"/>
      <c r="AE40" s="69"/>
      <c r="AF40" s="69"/>
    </row>
    <row r="41" spans="1:32" x14ac:dyDescent="0.3">
      <c r="A41" s="188"/>
      <c r="B41" s="63">
        <v>45246</v>
      </c>
      <c r="C41" s="57">
        <v>0.8125</v>
      </c>
      <c r="D41" s="1" t="s">
        <v>81</v>
      </c>
      <c r="E41" s="61"/>
      <c r="F41" s="61"/>
      <c r="G41" s="61"/>
      <c r="H41" s="61"/>
      <c r="I41" s="61"/>
      <c r="J41" s="1"/>
      <c r="K41" s="1" t="s">
        <v>85</v>
      </c>
      <c r="L41" s="61"/>
      <c r="M41" s="61"/>
      <c r="N41" s="61"/>
      <c r="O41" s="61"/>
      <c r="P41" s="61"/>
      <c r="Q41" s="1" t="str">
        <f t="shared" si="0"/>
        <v/>
      </c>
      <c r="R41" s="1" t="s">
        <v>57</v>
      </c>
      <c r="AB41" s="69"/>
      <c r="AC41" s="69"/>
      <c r="AD41" s="69"/>
      <c r="AE41" s="69"/>
      <c r="AF41" s="69"/>
    </row>
    <row r="42" spans="1:32" x14ac:dyDescent="0.3">
      <c r="A42" s="188"/>
      <c r="B42" s="63">
        <v>45246</v>
      </c>
      <c r="C42" s="57">
        <v>0.8125</v>
      </c>
      <c r="D42" s="1" t="s">
        <v>71</v>
      </c>
      <c r="E42" s="66"/>
      <c r="F42" s="61"/>
      <c r="G42" s="61"/>
      <c r="H42" s="61"/>
      <c r="I42" s="61"/>
      <c r="J42" s="1"/>
      <c r="K42" s="1" t="s">
        <v>64</v>
      </c>
      <c r="L42" s="61"/>
      <c r="M42" s="61"/>
      <c r="N42" s="61"/>
      <c r="O42" s="61"/>
      <c r="P42" s="61"/>
      <c r="Q42" s="1" t="str">
        <f t="shared" si="0"/>
        <v/>
      </c>
      <c r="R42" s="1" t="s">
        <v>0</v>
      </c>
      <c r="AB42" s="69"/>
      <c r="AC42" s="69"/>
      <c r="AD42" s="69"/>
      <c r="AE42" s="69"/>
      <c r="AF42" s="69"/>
    </row>
    <row r="43" spans="1:32" x14ac:dyDescent="0.3">
      <c r="A43" s="188"/>
      <c r="B43" s="63">
        <v>45246</v>
      </c>
      <c r="C43" s="57">
        <v>0.85416666666666663</v>
      </c>
      <c r="D43" s="1" t="s">
        <v>82</v>
      </c>
      <c r="E43" s="61"/>
      <c r="F43" s="61"/>
      <c r="G43" s="61"/>
      <c r="H43" s="61"/>
      <c r="I43" s="61"/>
      <c r="J43" s="1"/>
      <c r="K43" s="1" t="s">
        <v>64</v>
      </c>
      <c r="L43" s="61"/>
      <c r="M43" s="61"/>
      <c r="N43" s="61"/>
      <c r="O43" s="61"/>
      <c r="P43" s="61"/>
      <c r="Q43" s="1" t="str">
        <f t="shared" si="0"/>
        <v/>
      </c>
      <c r="R43" s="1" t="s">
        <v>57</v>
      </c>
      <c r="AB43" s="69"/>
      <c r="AC43" s="69"/>
      <c r="AD43" s="69"/>
      <c r="AE43" s="69"/>
      <c r="AF43" s="69"/>
    </row>
    <row r="44" spans="1:32" x14ac:dyDescent="0.3">
      <c r="A44" s="188"/>
      <c r="B44" s="63">
        <v>45246</v>
      </c>
      <c r="C44" s="57">
        <v>0.85416666666666663</v>
      </c>
      <c r="D44" s="1" t="s">
        <v>81</v>
      </c>
      <c r="E44" s="61"/>
      <c r="F44" s="61"/>
      <c r="G44" s="61"/>
      <c r="H44" s="61"/>
      <c r="I44" s="61"/>
      <c r="J44" s="1"/>
      <c r="K44" s="1" t="s">
        <v>47</v>
      </c>
      <c r="L44" s="61"/>
      <c r="M44" s="61"/>
      <c r="N44" s="61"/>
      <c r="O44" s="61"/>
      <c r="P44" s="61"/>
      <c r="Q44" s="1" t="str">
        <f t="shared" si="0"/>
        <v/>
      </c>
      <c r="R44" s="1" t="s">
        <v>0</v>
      </c>
      <c r="AB44" s="69"/>
      <c r="AC44" s="69"/>
      <c r="AD44" s="69"/>
      <c r="AE44" s="69"/>
      <c r="AF44" s="69"/>
    </row>
    <row r="45" spans="1:32" ht="15" customHeight="1" x14ac:dyDescent="0.3">
      <c r="A45" s="175">
        <v>8</v>
      </c>
      <c r="B45" s="63">
        <v>45253</v>
      </c>
      <c r="C45" s="57">
        <v>0.77083333333333337</v>
      </c>
      <c r="D45" s="179" t="s">
        <v>84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1"/>
      <c r="Q45" s="1" t="str">
        <f t="shared" ref="Q45:Q62" si="4">IF(ISBLANK(P45),"",IF(P45&gt;I45,"yes","No"))</f>
        <v/>
      </c>
      <c r="R45" s="1" t="s">
        <v>57</v>
      </c>
    </row>
    <row r="46" spans="1:32" x14ac:dyDescent="0.3">
      <c r="A46" s="175"/>
      <c r="B46" s="63">
        <v>45253</v>
      </c>
      <c r="C46" s="57">
        <v>0.77083333333333337</v>
      </c>
      <c r="D46" s="182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  <c r="Q46" s="1" t="str">
        <f t="shared" si="4"/>
        <v/>
      </c>
      <c r="R46" s="1" t="s">
        <v>0</v>
      </c>
    </row>
    <row r="47" spans="1:32" x14ac:dyDescent="0.3">
      <c r="A47" s="175"/>
      <c r="B47" s="63">
        <v>45253</v>
      </c>
      <c r="C47" s="57">
        <v>0.8125</v>
      </c>
      <c r="D47" s="182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  <c r="Q47" s="1" t="str">
        <f t="shared" si="4"/>
        <v/>
      </c>
      <c r="R47" s="1" t="s">
        <v>57</v>
      </c>
    </row>
    <row r="48" spans="1:32" x14ac:dyDescent="0.3">
      <c r="A48" s="175"/>
      <c r="B48" s="63">
        <v>45253</v>
      </c>
      <c r="C48" s="57">
        <v>0.8125</v>
      </c>
      <c r="D48" s="182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4"/>
      <c r="Q48" s="1" t="str">
        <f t="shared" si="4"/>
        <v/>
      </c>
      <c r="R48" s="1" t="s">
        <v>0</v>
      </c>
    </row>
    <row r="49" spans="1:18" x14ac:dyDescent="0.3">
      <c r="A49" s="175"/>
      <c r="B49" s="63">
        <v>45253</v>
      </c>
      <c r="C49" s="57">
        <v>0.85416666666666663</v>
      </c>
      <c r="D49" s="182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4"/>
      <c r="Q49" s="1" t="str">
        <f t="shared" si="4"/>
        <v/>
      </c>
      <c r="R49" s="1" t="s">
        <v>57</v>
      </c>
    </row>
    <row r="50" spans="1:18" x14ac:dyDescent="0.3">
      <c r="A50" s="175"/>
      <c r="B50" s="63">
        <v>45253</v>
      </c>
      <c r="C50" s="57">
        <v>0.85416666666666663</v>
      </c>
      <c r="D50" s="185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7"/>
      <c r="Q50" s="1" t="str">
        <f t="shared" si="4"/>
        <v/>
      </c>
      <c r="R50" s="1" t="s">
        <v>0</v>
      </c>
    </row>
    <row r="51" spans="1:18" x14ac:dyDescent="0.3">
      <c r="A51" s="175">
        <v>9</v>
      </c>
      <c r="B51" s="63">
        <v>45260</v>
      </c>
      <c r="C51" s="57">
        <v>0.77083333333333337</v>
      </c>
      <c r="D51" s="1" t="s">
        <v>82</v>
      </c>
      <c r="E51" s="1"/>
      <c r="F51" s="1"/>
      <c r="G51" s="1"/>
      <c r="H51" s="1"/>
      <c r="I51" s="1"/>
      <c r="J51" s="1"/>
      <c r="K51" s="1" t="s">
        <v>81</v>
      </c>
      <c r="L51" s="68"/>
      <c r="M51" s="1"/>
      <c r="N51" s="1"/>
      <c r="O51" s="1"/>
      <c r="P51" s="1"/>
      <c r="Q51" s="1" t="str">
        <f t="shared" si="4"/>
        <v/>
      </c>
      <c r="R51" s="1" t="s">
        <v>57</v>
      </c>
    </row>
    <row r="52" spans="1:18" x14ac:dyDescent="0.3">
      <c r="A52" s="175"/>
      <c r="B52" s="63">
        <v>45260</v>
      </c>
      <c r="C52" s="57">
        <v>0.77083333333333337</v>
      </c>
      <c r="D52" s="1" t="s">
        <v>64</v>
      </c>
      <c r="E52" s="68"/>
      <c r="F52" s="1"/>
      <c r="G52" s="1"/>
      <c r="H52" s="1"/>
      <c r="I52" s="1"/>
      <c r="J52" s="1"/>
      <c r="K52" s="1" t="s">
        <v>85</v>
      </c>
      <c r="L52" s="1"/>
      <c r="M52" s="1"/>
      <c r="N52" s="1"/>
      <c r="O52" s="1"/>
      <c r="P52" s="1"/>
      <c r="Q52" s="1" t="str">
        <f t="shared" si="4"/>
        <v/>
      </c>
      <c r="R52" s="1" t="s">
        <v>0</v>
      </c>
    </row>
    <row r="53" spans="1:18" x14ac:dyDescent="0.3">
      <c r="A53" s="175"/>
      <c r="B53" s="63">
        <v>45260</v>
      </c>
      <c r="C53" s="57">
        <v>0.8125</v>
      </c>
      <c r="D53" s="1" t="s">
        <v>71</v>
      </c>
      <c r="E53" s="1"/>
      <c r="F53" s="1"/>
      <c r="G53" s="1"/>
      <c r="H53" s="1"/>
      <c r="I53" s="1"/>
      <c r="J53" s="1"/>
      <c r="K53" s="1" t="s">
        <v>47</v>
      </c>
      <c r="L53" s="1"/>
      <c r="M53" s="1"/>
      <c r="N53" s="1"/>
      <c r="O53" s="1"/>
      <c r="P53" s="1"/>
      <c r="Q53" s="1" t="str">
        <f t="shared" si="4"/>
        <v/>
      </c>
      <c r="R53" s="1" t="s">
        <v>57</v>
      </c>
    </row>
    <row r="54" spans="1:18" x14ac:dyDescent="0.3">
      <c r="A54" s="175"/>
      <c r="B54" s="63">
        <v>45260</v>
      </c>
      <c r="C54" s="57">
        <v>0.8125</v>
      </c>
      <c r="D54" s="1" t="s">
        <v>82</v>
      </c>
      <c r="E54" s="1"/>
      <c r="F54" s="1"/>
      <c r="G54" s="1"/>
      <c r="H54" s="1"/>
      <c r="I54" s="1"/>
      <c r="J54" s="1"/>
      <c r="K54" s="1" t="s">
        <v>85</v>
      </c>
      <c r="L54" s="1"/>
      <c r="M54" s="1"/>
      <c r="N54" s="1"/>
      <c r="O54" s="1"/>
      <c r="P54" s="1"/>
      <c r="Q54" s="1" t="str">
        <f t="shared" si="4"/>
        <v/>
      </c>
      <c r="R54" s="1" t="s">
        <v>0</v>
      </c>
    </row>
    <row r="55" spans="1:18" x14ac:dyDescent="0.3">
      <c r="A55" s="175"/>
      <c r="B55" s="63">
        <v>45260</v>
      </c>
      <c r="C55" s="57">
        <v>0.85416666666666663</v>
      </c>
      <c r="D55" s="1" t="s">
        <v>71</v>
      </c>
      <c r="E55" s="1"/>
      <c r="F55" s="1"/>
      <c r="G55" s="1"/>
      <c r="H55" s="1"/>
      <c r="I55" s="1"/>
      <c r="J55" s="1"/>
      <c r="K55" s="1" t="s">
        <v>81</v>
      </c>
      <c r="L55" s="1"/>
      <c r="M55" s="1"/>
      <c r="N55" s="1"/>
      <c r="O55" s="1"/>
      <c r="P55" s="1"/>
      <c r="Q55" s="1" t="str">
        <f t="shared" si="4"/>
        <v/>
      </c>
      <c r="R55" s="1" t="s">
        <v>57</v>
      </c>
    </row>
    <row r="56" spans="1:18" x14ac:dyDescent="0.3">
      <c r="A56" s="175"/>
      <c r="B56" s="63">
        <v>45260</v>
      </c>
      <c r="C56" s="57">
        <v>0.85416666666666663</v>
      </c>
      <c r="D56" s="1" t="s">
        <v>64</v>
      </c>
      <c r="E56" s="1"/>
      <c r="F56" s="1"/>
      <c r="G56" s="1"/>
      <c r="H56" s="1"/>
      <c r="I56" s="1"/>
      <c r="J56" s="1"/>
      <c r="K56" s="1" t="s">
        <v>47</v>
      </c>
      <c r="L56" s="1"/>
      <c r="M56" s="1"/>
      <c r="N56" s="1"/>
      <c r="O56" s="1"/>
      <c r="P56" s="1"/>
      <c r="Q56" s="1" t="str">
        <f t="shared" si="4"/>
        <v/>
      </c>
      <c r="R56" s="1" t="s">
        <v>0</v>
      </c>
    </row>
    <row r="57" spans="1:18" x14ac:dyDescent="0.3">
      <c r="A57" s="175">
        <v>10</v>
      </c>
      <c r="B57" s="63">
        <v>45267</v>
      </c>
      <c r="C57" s="57">
        <v>0.77083333333333337</v>
      </c>
      <c r="D57" s="1" t="s">
        <v>71</v>
      </c>
      <c r="E57" s="61"/>
      <c r="F57" s="61"/>
      <c r="G57" s="61"/>
      <c r="H57" s="61"/>
      <c r="I57" s="61"/>
      <c r="J57" s="1"/>
      <c r="K57" s="1" t="s">
        <v>47</v>
      </c>
      <c r="L57" s="1"/>
      <c r="M57" s="1"/>
      <c r="N57" s="1"/>
      <c r="O57" s="1"/>
      <c r="P57" s="1"/>
      <c r="Q57" s="1" t="str">
        <f t="shared" si="4"/>
        <v/>
      </c>
      <c r="R57" s="1" t="s">
        <v>57</v>
      </c>
    </row>
    <row r="58" spans="1:18" x14ac:dyDescent="0.3">
      <c r="A58" s="175"/>
      <c r="B58" s="63">
        <v>45267</v>
      </c>
      <c r="C58" s="57">
        <v>0.77083333333333337</v>
      </c>
      <c r="D58" s="1" t="s">
        <v>82</v>
      </c>
      <c r="E58" s="61"/>
      <c r="F58" s="61"/>
      <c r="G58" s="61"/>
      <c r="H58" s="61"/>
      <c r="I58" s="61"/>
      <c r="J58" s="1"/>
      <c r="K58" s="1" t="s">
        <v>85</v>
      </c>
      <c r="L58" s="68"/>
      <c r="M58" s="1"/>
      <c r="N58" s="1"/>
      <c r="O58" s="1"/>
      <c r="P58" s="1"/>
      <c r="Q58" s="1" t="str">
        <f t="shared" si="4"/>
        <v/>
      </c>
      <c r="R58" s="1" t="s">
        <v>0</v>
      </c>
    </row>
    <row r="59" spans="1:18" x14ac:dyDescent="0.3">
      <c r="A59" s="175"/>
      <c r="B59" s="63">
        <v>45267</v>
      </c>
      <c r="C59" s="57">
        <v>0.8125</v>
      </c>
      <c r="D59" s="1" t="s">
        <v>71</v>
      </c>
      <c r="E59" s="61"/>
      <c r="F59" s="61"/>
      <c r="G59" s="61"/>
      <c r="H59" s="61"/>
      <c r="I59" s="61"/>
      <c r="J59" s="1"/>
      <c r="K59" s="1" t="s">
        <v>81</v>
      </c>
      <c r="L59" s="1"/>
      <c r="M59" s="1"/>
      <c r="N59" s="1"/>
      <c r="O59" s="1"/>
      <c r="P59" s="1"/>
      <c r="Q59" s="1" t="str">
        <f t="shared" si="4"/>
        <v/>
      </c>
      <c r="R59" s="1" t="s">
        <v>57</v>
      </c>
    </row>
    <row r="60" spans="1:18" x14ac:dyDescent="0.3">
      <c r="A60" s="175"/>
      <c r="B60" s="63">
        <v>45267</v>
      </c>
      <c r="C60" s="57">
        <v>0.8125</v>
      </c>
      <c r="D60" s="1" t="s">
        <v>64</v>
      </c>
      <c r="E60" s="61"/>
      <c r="F60" s="61"/>
      <c r="G60" s="61"/>
      <c r="H60" s="61"/>
      <c r="I60" s="61"/>
      <c r="J60" s="1"/>
      <c r="K60" s="1" t="s">
        <v>47</v>
      </c>
      <c r="L60" s="1"/>
      <c r="M60" s="1"/>
      <c r="N60" s="1"/>
      <c r="O60" s="1"/>
      <c r="P60" s="1"/>
      <c r="Q60" s="1" t="str">
        <f t="shared" si="4"/>
        <v/>
      </c>
      <c r="R60" s="1" t="s">
        <v>0</v>
      </c>
    </row>
    <row r="61" spans="1:18" x14ac:dyDescent="0.3">
      <c r="A61" s="175"/>
      <c r="B61" s="63">
        <v>45267</v>
      </c>
      <c r="C61" s="57">
        <v>0.85416666666666663</v>
      </c>
      <c r="D61" s="1" t="s">
        <v>82</v>
      </c>
      <c r="E61" s="61"/>
      <c r="F61" s="61"/>
      <c r="G61" s="61"/>
      <c r="H61" s="61"/>
      <c r="I61" s="61"/>
      <c r="J61" s="1"/>
      <c r="K61" s="1" t="s">
        <v>81</v>
      </c>
      <c r="L61" s="1"/>
      <c r="M61" s="1"/>
      <c r="N61" s="1"/>
      <c r="O61" s="1"/>
      <c r="P61" s="1"/>
      <c r="Q61" s="1" t="str">
        <f t="shared" si="4"/>
        <v/>
      </c>
      <c r="R61" s="1" t="s">
        <v>57</v>
      </c>
    </row>
    <row r="62" spans="1:18" x14ac:dyDescent="0.3">
      <c r="A62" s="175"/>
      <c r="B62" s="63">
        <v>45267</v>
      </c>
      <c r="C62" s="57">
        <v>0.85416666666666663</v>
      </c>
      <c r="D62" s="45" t="s">
        <v>64</v>
      </c>
      <c r="E62" s="66"/>
      <c r="F62" s="61"/>
      <c r="G62" s="61"/>
      <c r="H62" s="61"/>
      <c r="I62" s="61"/>
      <c r="J62" s="1"/>
      <c r="K62" s="1" t="s">
        <v>85</v>
      </c>
      <c r="L62" s="1"/>
      <c r="M62" s="1"/>
      <c r="N62" s="1"/>
      <c r="O62" s="1"/>
      <c r="P62" s="1"/>
      <c r="Q62" s="1" t="str">
        <f t="shared" si="4"/>
        <v/>
      </c>
      <c r="R62" s="1" t="s">
        <v>0</v>
      </c>
    </row>
  </sheetData>
  <autoFilter ref="A2:R62" xr:uid="{D27A1E41-ABE6-4934-915F-8CBCCEE075AE}"/>
  <sortState xmlns:xlrd2="http://schemas.microsoft.com/office/spreadsheetml/2017/richdata2" ref="T19:Y25">
    <sortCondition descending="1" ref="X19:X25"/>
    <sortCondition descending="1" ref="Y19:Y25"/>
  </sortState>
  <mergeCells count="15">
    <mergeCell ref="D45:P50"/>
    <mergeCell ref="A51:A56"/>
    <mergeCell ref="A57:A62"/>
    <mergeCell ref="A27:A32"/>
    <mergeCell ref="A33:A38"/>
    <mergeCell ref="A39:A44"/>
    <mergeCell ref="A45:A50"/>
    <mergeCell ref="A21:A26"/>
    <mergeCell ref="V26:W26"/>
    <mergeCell ref="V2:AA2"/>
    <mergeCell ref="A3:A8"/>
    <mergeCell ref="A9:A14"/>
    <mergeCell ref="T12:U12"/>
    <mergeCell ref="A15:A20"/>
    <mergeCell ref="D9:P14"/>
  </mergeCells>
  <conditionalFormatting sqref="D45">
    <cfRule type="cellIs" dxfId="112" priority="181" operator="equal">
      <formula>$T$9</formula>
    </cfRule>
    <cfRule type="cellIs" dxfId="111" priority="182" operator="equal">
      <formula>$T$8</formula>
    </cfRule>
    <cfRule type="cellIs" dxfId="110" priority="183" operator="equal">
      <formula>$T$7</formula>
    </cfRule>
    <cfRule type="cellIs" dxfId="109" priority="184" operator="equal">
      <formula>$T$6</formula>
    </cfRule>
    <cfRule type="cellIs" dxfId="108" priority="185" operator="equal">
      <formula>$T$5</formula>
    </cfRule>
    <cfRule type="cellIs" dxfId="107" priority="186" operator="equal">
      <formula>$T$4</formula>
    </cfRule>
  </conditionalFormatting>
  <conditionalFormatting sqref="D4:J4 L4:Q4 E5:Q5 D6:Q8 D9 Q9:Q14 AB16:AH16 L57:P62 D63:Q64 D65:I70 D71:Q1048576">
    <cfRule type="cellIs" dxfId="106" priority="187" operator="equal">
      <formula>$T$9</formula>
    </cfRule>
    <cfRule type="cellIs" dxfId="105" priority="188" operator="equal">
      <formula>$T$8</formula>
    </cfRule>
    <cfRule type="cellIs" dxfId="104" priority="189" operator="equal">
      <formula>$T$7</formula>
    </cfRule>
    <cfRule type="cellIs" dxfId="103" priority="190" operator="equal">
      <formula>$T$6</formula>
    </cfRule>
    <cfRule type="cellIs" dxfId="102" priority="191" operator="equal">
      <formula>$T$5</formula>
    </cfRule>
    <cfRule type="cellIs" dxfId="101" priority="192" operator="equal">
      <formula>$T$4</formula>
    </cfRule>
  </conditionalFormatting>
  <conditionalFormatting sqref="D57:K61">
    <cfRule type="cellIs" dxfId="100" priority="19" operator="equal">
      <formula>$T$9</formula>
    </cfRule>
    <cfRule type="cellIs" dxfId="99" priority="20" operator="equal">
      <formula>$T$8</formula>
    </cfRule>
    <cfRule type="cellIs" dxfId="98" priority="21" operator="equal">
      <formula>$T$7</formula>
    </cfRule>
    <cfRule type="cellIs" dxfId="97" priority="22" operator="equal">
      <formula>$T$6</formula>
    </cfRule>
    <cfRule type="cellIs" dxfId="96" priority="23" operator="equal">
      <formula>$T$5</formula>
    </cfRule>
    <cfRule type="cellIs" dxfId="95" priority="24" operator="equal">
      <formula>$T$4</formula>
    </cfRule>
  </conditionalFormatting>
  <conditionalFormatting sqref="D61:K61">
    <cfRule type="cellIs" dxfId="94" priority="13" operator="equal">
      <formula>$T$9</formula>
    </cfRule>
    <cfRule type="cellIs" dxfId="93" priority="14" operator="equal">
      <formula>$T$8</formula>
    </cfRule>
    <cfRule type="cellIs" dxfId="92" priority="15" operator="equal">
      <formula>$T$7</formula>
    </cfRule>
    <cfRule type="cellIs" dxfId="91" priority="16" operator="equal">
      <formula>$T$6</formula>
    </cfRule>
    <cfRule type="cellIs" dxfId="90" priority="17" operator="equal">
      <formula>$T$5</formula>
    </cfRule>
    <cfRule type="cellIs" dxfId="89" priority="18" operator="equal">
      <formula>$T$4</formula>
    </cfRule>
  </conditionalFormatting>
  <conditionalFormatting sqref="D39:P44">
    <cfRule type="cellIs" dxfId="88" priority="121" operator="equal">
      <formula>$T$9</formula>
    </cfRule>
    <cfRule type="cellIs" dxfId="87" priority="122" operator="equal">
      <formula>$T$8</formula>
    </cfRule>
    <cfRule type="cellIs" dxfId="86" priority="123" operator="equal">
      <formula>$T$7</formula>
    </cfRule>
    <cfRule type="cellIs" dxfId="85" priority="124" operator="equal">
      <formula>$T$6</formula>
    </cfRule>
    <cfRule type="cellIs" dxfId="84" priority="125" operator="equal">
      <formula>$T$5</formula>
    </cfRule>
    <cfRule type="cellIs" dxfId="83" priority="126" operator="equal">
      <formula>$T$4</formula>
    </cfRule>
  </conditionalFormatting>
  <conditionalFormatting sqref="D51:P56">
    <cfRule type="cellIs" dxfId="82" priority="349" operator="equal">
      <formula>$T$9</formula>
    </cfRule>
    <cfRule type="cellIs" dxfId="81" priority="350" operator="equal">
      <formula>$T$8</formula>
    </cfRule>
    <cfRule type="cellIs" dxfId="80" priority="351" operator="equal">
      <formula>$T$7</formula>
    </cfRule>
    <cfRule type="cellIs" dxfId="79" priority="352" operator="equal">
      <formula>$T$6</formula>
    </cfRule>
    <cfRule type="cellIs" dxfId="78" priority="353" operator="equal">
      <formula>$T$5</formula>
    </cfRule>
    <cfRule type="cellIs" dxfId="77" priority="354" operator="equal">
      <formula>$T$4</formula>
    </cfRule>
  </conditionalFormatting>
  <conditionalFormatting sqref="D2:Q3">
    <cfRule type="cellIs" dxfId="76" priority="883" operator="equal">
      <formula>$T$9</formula>
    </cfRule>
    <cfRule type="cellIs" dxfId="75" priority="884" operator="equal">
      <formula>$T$8</formula>
    </cfRule>
    <cfRule type="cellIs" dxfId="74" priority="885" operator="equal">
      <formula>$T$7</formula>
    </cfRule>
    <cfRule type="cellIs" dxfId="73" priority="886" operator="equal">
      <formula>$T$6</formula>
    </cfRule>
    <cfRule type="cellIs" dxfId="72" priority="887" operator="equal">
      <formula>$T$5</formula>
    </cfRule>
    <cfRule type="cellIs" dxfId="71" priority="888" operator="equal">
      <formula>$T$4</formula>
    </cfRule>
  </conditionalFormatting>
  <conditionalFormatting sqref="D15:Q38">
    <cfRule type="cellIs" dxfId="70" priority="1" operator="equal">
      <formula>$T$9</formula>
    </cfRule>
    <cfRule type="cellIs" dxfId="69" priority="2" operator="equal">
      <formula>$T$8</formula>
    </cfRule>
    <cfRule type="cellIs" dxfId="68" priority="3" operator="equal">
      <formula>$T$7</formula>
    </cfRule>
    <cfRule type="cellIs" dxfId="67" priority="4" operator="equal">
      <formula>$T$6</formula>
    </cfRule>
    <cfRule type="cellIs" dxfId="66" priority="5" operator="equal">
      <formula>$T$5</formula>
    </cfRule>
    <cfRule type="cellIs" dxfId="65" priority="6" operator="equal">
      <formula>$T$4</formula>
    </cfRule>
  </conditionalFormatting>
  <conditionalFormatting sqref="E57:K57">
    <cfRule type="cellIs" dxfId="64" priority="25" operator="equal">
      <formula>$T$9</formula>
    </cfRule>
    <cfRule type="cellIs" dxfId="63" priority="26" operator="equal">
      <formula>$T$8</formula>
    </cfRule>
    <cfRule type="cellIs" dxfId="62" priority="27" operator="equal">
      <formula>$T$7</formula>
    </cfRule>
    <cfRule type="cellIs" dxfId="61" priority="28" operator="equal">
      <formula>$T$6</formula>
    </cfRule>
    <cfRule type="cellIs" dxfId="60" priority="29" operator="equal">
      <formula>$T$5</formula>
    </cfRule>
    <cfRule type="cellIs" dxfId="59" priority="30" operator="equal">
      <formula>$T$4</formula>
    </cfRule>
  </conditionalFormatting>
  <conditionalFormatting sqref="E62:K62">
    <cfRule type="cellIs" dxfId="58" priority="7" operator="equal">
      <formula>$T$9</formula>
    </cfRule>
    <cfRule type="cellIs" dxfId="57" priority="8" operator="equal">
      <formula>$T$8</formula>
    </cfRule>
    <cfRule type="cellIs" dxfId="56" priority="9" operator="equal">
      <formula>$T$7</formula>
    </cfRule>
    <cfRule type="cellIs" dxfId="55" priority="10" operator="equal">
      <formula>$T$6</formula>
    </cfRule>
    <cfRule type="cellIs" dxfId="54" priority="11" operator="equal">
      <formula>$T$5</formula>
    </cfRule>
    <cfRule type="cellIs" dxfId="53" priority="12" operator="equal">
      <formula>$T$4</formula>
    </cfRule>
  </conditionalFormatting>
  <conditionalFormatting sqref="Q39:Q62">
    <cfRule type="cellIs" dxfId="52" priority="793" operator="equal">
      <formula>$T$9</formula>
    </cfRule>
    <cfRule type="cellIs" dxfId="51" priority="794" operator="equal">
      <formula>$T$8</formula>
    </cfRule>
    <cfRule type="cellIs" dxfId="50" priority="795" operator="equal">
      <formula>$T$7</formula>
    </cfRule>
    <cfRule type="cellIs" dxfId="49" priority="796" operator="equal">
      <formula>$T$6</formula>
    </cfRule>
    <cfRule type="cellIs" dxfId="48" priority="797" operator="equal">
      <formula>$T$5</formula>
    </cfRule>
    <cfRule type="cellIs" dxfId="47" priority="798" operator="equal">
      <formula>$T$4</formula>
    </cfRule>
  </conditionalFormatting>
  <conditionalFormatting sqref="T19:T26">
    <cfRule type="cellIs" dxfId="46" priority="787" operator="equal">
      <formula>$T$9</formula>
    </cfRule>
    <cfRule type="cellIs" dxfId="45" priority="788" operator="equal">
      <formula>$T$8</formula>
    </cfRule>
    <cfRule type="cellIs" dxfId="44" priority="789" operator="equal">
      <formula>$T$7</formula>
    </cfRule>
    <cfRule type="cellIs" dxfId="43" priority="790" operator="equal">
      <formula>$T$6</formula>
    </cfRule>
    <cfRule type="cellIs" dxfId="42" priority="791" operator="equal">
      <formula>$T$5</formula>
    </cfRule>
    <cfRule type="cellIs" dxfId="41" priority="792" operator="equal">
      <formula>$T$4</formula>
    </cfRule>
  </conditionalFormatting>
  <conditionalFormatting sqref="T29:T35">
    <cfRule type="cellIs" dxfId="40" priority="337" operator="equal">
      <formula>$T$9</formula>
    </cfRule>
    <cfRule type="cellIs" dxfId="39" priority="338" operator="equal">
      <formula>$T$8</formula>
    </cfRule>
    <cfRule type="cellIs" dxfId="38" priority="339" operator="equal">
      <formula>$T$7</formula>
    </cfRule>
    <cfRule type="cellIs" dxfId="37" priority="340" operator="equal">
      <formula>$T$6</formula>
    </cfRule>
    <cfRule type="cellIs" dxfId="36" priority="341" operator="equal">
      <formula>$T$5</formula>
    </cfRule>
    <cfRule type="cellIs" dxfId="35" priority="342" operator="equal">
      <formula>$T$4</formula>
    </cfRule>
  </conditionalFormatting>
  <conditionalFormatting sqref="AA15:AH15">
    <cfRule type="cellIs" dxfId="34" priority="97" operator="equal">
      <formula>$T$9</formula>
    </cfRule>
    <cfRule type="cellIs" dxfId="33" priority="98" operator="equal">
      <formula>$T$8</formula>
    </cfRule>
    <cfRule type="cellIs" dxfId="32" priority="99" operator="equal">
      <formula>$T$7</formula>
    </cfRule>
    <cfRule type="cellIs" dxfId="31" priority="100" operator="equal">
      <formula>$T$6</formula>
    </cfRule>
    <cfRule type="cellIs" dxfId="30" priority="101" operator="equal">
      <formula>$T$5</formula>
    </cfRule>
    <cfRule type="cellIs" dxfId="29" priority="102" operator="equal">
      <formula>$T$4</formula>
    </cfRule>
  </conditionalFormatting>
  <conditionalFormatting sqref="AA17:AH44">
    <cfRule type="cellIs" dxfId="28" priority="91" operator="equal">
      <formula>$T$9</formula>
    </cfRule>
    <cfRule type="cellIs" dxfId="27" priority="92" operator="equal">
      <formula>$T$8</formula>
    </cfRule>
    <cfRule type="cellIs" dxfId="26" priority="93" operator="equal">
      <formula>$T$7</formula>
    </cfRule>
    <cfRule type="cellIs" dxfId="25" priority="94" operator="equal">
      <formula>$T$6</formula>
    </cfRule>
    <cfRule type="cellIs" dxfId="24" priority="95" operator="equal">
      <formula>$T$5</formula>
    </cfRule>
    <cfRule type="cellIs" dxfId="23" priority="96" operator="equal">
      <formula>$T$4</formula>
    </cfRule>
  </conditionalFormatting>
  <pageMargins left="0.7" right="0.7" top="0.75" bottom="0.75" header="0.3" footer="0.3"/>
  <pageSetup scale="6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6089-82B8-4C14-A621-A73BC91A107E}">
  <dimension ref="A1:M49"/>
  <sheetViews>
    <sheetView zoomScale="85" zoomScaleNormal="85" workbookViewId="0">
      <selection activeCell="U43" sqref="U42:U43"/>
    </sheetView>
  </sheetViews>
  <sheetFormatPr defaultRowHeight="14.4" x14ac:dyDescent="0.3"/>
  <cols>
    <col min="3" max="4" width="11.109375" bestFit="1" customWidth="1"/>
    <col min="7" max="8" width="11.109375" bestFit="1" customWidth="1"/>
    <col min="12" max="12" width="11.44140625" bestFit="1" customWidth="1"/>
  </cols>
  <sheetData>
    <row r="1" spans="1:13" x14ac:dyDescent="0.3">
      <c r="A1" s="189">
        <v>44840</v>
      </c>
      <c r="B1" s="190" t="s">
        <v>0</v>
      </c>
      <c r="C1" s="191"/>
      <c r="D1" s="192"/>
      <c r="E1" s="20"/>
      <c r="F1" s="193" t="s">
        <v>1</v>
      </c>
      <c r="G1" s="194"/>
      <c r="H1" s="195"/>
    </row>
    <row r="2" spans="1:13" x14ac:dyDescent="0.3">
      <c r="A2" s="189"/>
      <c r="B2" s="1"/>
      <c r="C2" s="1">
        <v>730</v>
      </c>
      <c r="D2" s="1">
        <v>830</v>
      </c>
      <c r="E2" s="20"/>
      <c r="F2" s="1"/>
      <c r="G2" s="1">
        <v>730</v>
      </c>
      <c r="H2" s="1">
        <v>830</v>
      </c>
      <c r="L2" s="1" t="s">
        <v>11</v>
      </c>
      <c r="M2" s="1">
        <f>COUNTIF(B2:H49,L2)</f>
        <v>13</v>
      </c>
    </row>
    <row r="3" spans="1:13" x14ac:dyDescent="0.3">
      <c r="A3" s="189"/>
      <c r="B3" s="1" t="s">
        <v>29</v>
      </c>
      <c r="C3" s="1" t="s">
        <v>11</v>
      </c>
      <c r="D3" s="1" t="s">
        <v>6</v>
      </c>
      <c r="E3" s="20"/>
      <c r="F3" s="1" t="s">
        <v>29</v>
      </c>
      <c r="G3" s="1" t="s">
        <v>5</v>
      </c>
      <c r="H3" s="1" t="s">
        <v>33</v>
      </c>
      <c r="L3" s="1" t="s">
        <v>30</v>
      </c>
      <c r="M3" s="1">
        <f t="shared" ref="M3:M7" si="0">COUNTIF(B3:H50,L3)</f>
        <v>13</v>
      </c>
    </row>
    <row r="4" spans="1:13" x14ac:dyDescent="0.3">
      <c r="A4" s="189"/>
      <c r="B4" s="1" t="s">
        <v>28</v>
      </c>
      <c r="C4" s="1" t="s">
        <v>30</v>
      </c>
      <c r="D4" s="1" t="s">
        <v>31</v>
      </c>
      <c r="E4" s="20"/>
      <c r="F4" s="1" t="s">
        <v>28</v>
      </c>
      <c r="G4" s="1" t="s">
        <v>32</v>
      </c>
      <c r="H4" s="1" t="s">
        <v>11</v>
      </c>
      <c r="L4" s="1" t="s">
        <v>6</v>
      </c>
      <c r="M4" s="1">
        <f t="shared" si="0"/>
        <v>12</v>
      </c>
    </row>
    <row r="5" spans="1:13" x14ac:dyDescent="0.3">
      <c r="A5" s="2"/>
      <c r="B5" s="2"/>
      <c r="C5" s="2"/>
      <c r="D5" s="2"/>
      <c r="E5" s="2"/>
      <c r="F5" s="2"/>
      <c r="G5" s="2"/>
      <c r="H5" s="2"/>
      <c r="L5" s="1" t="s">
        <v>31</v>
      </c>
      <c r="M5" s="1">
        <f t="shared" si="0"/>
        <v>13</v>
      </c>
    </row>
    <row r="6" spans="1:13" x14ac:dyDescent="0.3">
      <c r="A6" s="189">
        <v>44847</v>
      </c>
      <c r="B6" s="190" t="s">
        <v>0</v>
      </c>
      <c r="C6" s="191"/>
      <c r="D6" s="192"/>
      <c r="E6" s="20"/>
      <c r="F6" s="193" t="s">
        <v>1</v>
      </c>
      <c r="G6" s="194"/>
      <c r="H6" s="195"/>
      <c r="L6" s="1" t="s">
        <v>5</v>
      </c>
      <c r="M6" s="1">
        <f t="shared" si="0"/>
        <v>12</v>
      </c>
    </row>
    <row r="7" spans="1:13" x14ac:dyDescent="0.3">
      <c r="A7" s="189"/>
      <c r="B7" s="1"/>
      <c r="C7" s="1">
        <v>730</v>
      </c>
      <c r="D7" s="1">
        <v>830</v>
      </c>
      <c r="E7" s="20"/>
      <c r="F7" s="1"/>
      <c r="G7" s="1">
        <v>730</v>
      </c>
      <c r="H7" s="1">
        <v>830</v>
      </c>
      <c r="L7" s="1" t="s">
        <v>32</v>
      </c>
      <c r="M7" s="1">
        <f t="shared" si="0"/>
        <v>12</v>
      </c>
    </row>
    <row r="8" spans="1:13" x14ac:dyDescent="0.3">
      <c r="A8" s="189"/>
      <c r="B8" s="1" t="s">
        <v>29</v>
      </c>
      <c r="C8" s="1" t="s">
        <v>34</v>
      </c>
      <c r="D8" s="1" t="s">
        <v>31</v>
      </c>
      <c r="E8" s="20"/>
      <c r="F8" s="1" t="s">
        <v>29</v>
      </c>
      <c r="G8" s="1" t="s">
        <v>33</v>
      </c>
      <c r="H8" s="1" t="s">
        <v>6</v>
      </c>
    </row>
    <row r="9" spans="1:13" x14ac:dyDescent="0.3">
      <c r="A9" s="189"/>
      <c r="B9" s="1" t="s">
        <v>28</v>
      </c>
      <c r="C9" s="1" t="s">
        <v>31</v>
      </c>
      <c r="D9" s="1" t="s">
        <v>30</v>
      </c>
      <c r="E9" s="20"/>
      <c r="F9" s="1" t="s">
        <v>28</v>
      </c>
      <c r="G9" s="1" t="s">
        <v>35</v>
      </c>
      <c r="H9" s="1" t="s">
        <v>5</v>
      </c>
    </row>
    <row r="10" spans="1:13" x14ac:dyDescent="0.3">
      <c r="A10" s="2"/>
      <c r="B10" s="2"/>
      <c r="C10" s="2"/>
      <c r="D10" s="2"/>
      <c r="E10" s="2"/>
      <c r="F10" s="2"/>
      <c r="G10" s="2"/>
      <c r="H10" s="2"/>
    </row>
    <row r="11" spans="1:13" x14ac:dyDescent="0.3">
      <c r="A11" s="189">
        <v>44854</v>
      </c>
      <c r="B11" s="190" t="s">
        <v>0</v>
      </c>
      <c r="C11" s="191"/>
      <c r="D11" s="192"/>
      <c r="E11" s="20"/>
      <c r="F11" s="193" t="s">
        <v>1</v>
      </c>
      <c r="G11" s="194"/>
      <c r="H11" s="195"/>
    </row>
    <row r="12" spans="1:13" x14ac:dyDescent="0.3">
      <c r="A12" s="189"/>
      <c r="B12" s="1"/>
      <c r="C12" s="1">
        <v>730</v>
      </c>
      <c r="D12" s="1">
        <v>830</v>
      </c>
      <c r="E12" s="20"/>
      <c r="F12" s="1"/>
      <c r="G12" s="1">
        <v>730</v>
      </c>
      <c r="H12" s="1">
        <v>830</v>
      </c>
    </row>
    <row r="13" spans="1:13" x14ac:dyDescent="0.3">
      <c r="A13" s="189"/>
      <c r="B13" s="1" t="s">
        <v>29</v>
      </c>
      <c r="C13" s="1" t="s">
        <v>30</v>
      </c>
      <c r="D13" s="1" t="s">
        <v>5</v>
      </c>
      <c r="E13" s="20"/>
      <c r="F13" s="1" t="s">
        <v>29</v>
      </c>
      <c r="G13" s="1" t="s">
        <v>35</v>
      </c>
      <c r="H13" s="1" t="s">
        <v>30</v>
      </c>
    </row>
    <row r="14" spans="1:13" x14ac:dyDescent="0.3">
      <c r="A14" s="189"/>
      <c r="B14" s="1" t="s">
        <v>28</v>
      </c>
      <c r="C14" s="1" t="s">
        <v>5</v>
      </c>
      <c r="D14" s="1" t="s">
        <v>31</v>
      </c>
      <c r="E14" s="20"/>
      <c r="F14" s="1" t="s">
        <v>28</v>
      </c>
      <c r="G14" s="1" t="s">
        <v>34</v>
      </c>
      <c r="H14" s="1" t="s">
        <v>32</v>
      </c>
    </row>
    <row r="15" spans="1:13" x14ac:dyDescent="0.3">
      <c r="A15" s="2"/>
      <c r="B15" s="2"/>
      <c r="C15" s="2"/>
      <c r="D15" s="2"/>
      <c r="E15" s="2"/>
      <c r="F15" s="2"/>
      <c r="G15" s="2"/>
      <c r="H15" s="2"/>
    </row>
    <row r="16" spans="1:13" x14ac:dyDescent="0.3">
      <c r="A16" s="189">
        <v>44861</v>
      </c>
      <c r="B16" s="190" t="s">
        <v>0</v>
      </c>
      <c r="C16" s="191"/>
      <c r="D16" s="192"/>
      <c r="E16" s="20"/>
      <c r="F16" s="193" t="s">
        <v>1</v>
      </c>
      <c r="G16" s="194"/>
      <c r="H16" s="195"/>
    </row>
    <row r="17" spans="1:8" x14ac:dyDescent="0.3">
      <c r="A17" s="189"/>
      <c r="B17" s="1"/>
      <c r="C17" s="1">
        <v>730</v>
      </c>
      <c r="D17" s="1">
        <v>830</v>
      </c>
      <c r="E17" s="20"/>
      <c r="F17" s="1"/>
      <c r="G17" s="1">
        <v>730</v>
      </c>
      <c r="H17" s="1">
        <v>830</v>
      </c>
    </row>
    <row r="18" spans="1:8" x14ac:dyDescent="0.3">
      <c r="A18" s="189"/>
      <c r="B18" s="1" t="s">
        <v>29</v>
      </c>
      <c r="C18" s="1" t="s">
        <v>31</v>
      </c>
      <c r="D18" s="1" t="s">
        <v>11</v>
      </c>
      <c r="E18" s="20"/>
      <c r="F18" s="1" t="s">
        <v>29</v>
      </c>
      <c r="G18" s="1" t="s">
        <v>30</v>
      </c>
      <c r="H18" s="1" t="s">
        <v>30</v>
      </c>
    </row>
    <row r="19" spans="1:8" x14ac:dyDescent="0.3">
      <c r="A19" s="189"/>
      <c r="B19" s="1" t="s">
        <v>28</v>
      </c>
      <c r="C19" s="1" t="s">
        <v>33</v>
      </c>
      <c r="D19" s="1" t="s">
        <v>5</v>
      </c>
      <c r="E19" s="20"/>
      <c r="F19" s="1" t="s">
        <v>28</v>
      </c>
      <c r="G19" s="1" t="s">
        <v>11</v>
      </c>
      <c r="H19" s="1" t="s">
        <v>35</v>
      </c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189">
        <v>44868</v>
      </c>
      <c r="B21" s="190" t="s">
        <v>0</v>
      </c>
      <c r="C21" s="191"/>
      <c r="D21" s="192"/>
      <c r="E21" s="20"/>
      <c r="F21" s="193" t="s">
        <v>1</v>
      </c>
      <c r="G21" s="194"/>
      <c r="H21" s="195"/>
    </row>
    <row r="22" spans="1:8" x14ac:dyDescent="0.3">
      <c r="A22" s="189"/>
      <c r="B22" s="1"/>
      <c r="C22" s="1">
        <v>730</v>
      </c>
      <c r="D22" s="1">
        <v>830</v>
      </c>
      <c r="E22" s="20"/>
      <c r="F22" s="1"/>
      <c r="G22" s="1">
        <v>730</v>
      </c>
      <c r="H22" s="1">
        <v>830</v>
      </c>
    </row>
    <row r="23" spans="1:8" x14ac:dyDescent="0.3">
      <c r="A23" s="189"/>
      <c r="B23" s="1" t="s">
        <v>29</v>
      </c>
      <c r="C23" s="1" t="s">
        <v>33</v>
      </c>
      <c r="D23" s="1" t="s">
        <v>37</v>
      </c>
      <c r="E23" s="20"/>
      <c r="F23" s="1" t="s">
        <v>29</v>
      </c>
      <c r="G23" s="1" t="s">
        <v>31</v>
      </c>
      <c r="H23" s="1" t="s">
        <v>31</v>
      </c>
    </row>
    <row r="24" spans="1:8" x14ac:dyDescent="0.3">
      <c r="A24" s="189"/>
      <c r="B24" s="1" t="s">
        <v>28</v>
      </c>
      <c r="C24" s="1" t="s">
        <v>36</v>
      </c>
      <c r="D24" s="1" t="s">
        <v>32</v>
      </c>
      <c r="E24" s="20"/>
      <c r="F24" s="1" t="s">
        <v>28</v>
      </c>
      <c r="G24" s="1" t="s">
        <v>6</v>
      </c>
      <c r="H24" s="1" t="s">
        <v>30</v>
      </c>
    </row>
    <row r="25" spans="1:8" x14ac:dyDescent="0.3">
      <c r="A25" s="2"/>
      <c r="B25" s="2"/>
      <c r="C25" s="2"/>
      <c r="D25" s="2"/>
      <c r="E25" s="2"/>
      <c r="F25" s="2"/>
      <c r="G25" s="2"/>
      <c r="H25" s="2"/>
    </row>
    <row r="26" spans="1:8" x14ac:dyDescent="0.3">
      <c r="A26" s="189">
        <v>44875</v>
      </c>
      <c r="B26" s="190" t="s">
        <v>0</v>
      </c>
      <c r="C26" s="191"/>
      <c r="D26" s="192"/>
      <c r="E26" s="20"/>
      <c r="F26" s="193" t="s">
        <v>1</v>
      </c>
      <c r="G26" s="194"/>
      <c r="H26" s="195"/>
    </row>
    <row r="27" spans="1:8" x14ac:dyDescent="0.3">
      <c r="A27" s="189"/>
      <c r="B27" s="1"/>
      <c r="C27" s="1">
        <v>730</v>
      </c>
      <c r="D27" s="1">
        <v>830</v>
      </c>
      <c r="E27" s="20"/>
      <c r="F27" s="1"/>
      <c r="G27" s="1">
        <v>730</v>
      </c>
      <c r="H27" s="1">
        <v>830</v>
      </c>
    </row>
    <row r="28" spans="1:8" x14ac:dyDescent="0.3">
      <c r="A28" s="189"/>
      <c r="B28" s="1" t="s">
        <v>29</v>
      </c>
      <c r="C28" s="1" t="s">
        <v>35</v>
      </c>
      <c r="D28" s="1" t="s">
        <v>5</v>
      </c>
      <c r="E28" s="20"/>
      <c r="F28" s="1" t="s">
        <v>29</v>
      </c>
      <c r="G28" s="1" t="s">
        <v>5</v>
      </c>
      <c r="H28" s="1" t="s">
        <v>31</v>
      </c>
    </row>
    <row r="29" spans="1:8" x14ac:dyDescent="0.3">
      <c r="A29" s="189"/>
      <c r="B29" s="1" t="s">
        <v>28</v>
      </c>
      <c r="C29" s="1" t="s">
        <v>32</v>
      </c>
      <c r="D29" s="1" t="s">
        <v>6</v>
      </c>
      <c r="E29" s="20"/>
      <c r="F29" s="1" t="s">
        <v>28</v>
      </c>
      <c r="G29" s="1" t="s">
        <v>30</v>
      </c>
      <c r="H29" s="1" t="s">
        <v>11</v>
      </c>
    </row>
    <row r="30" spans="1:8" x14ac:dyDescent="0.3">
      <c r="A30" s="2"/>
      <c r="B30" s="2"/>
      <c r="C30" s="2"/>
      <c r="D30" s="2"/>
      <c r="E30" s="2"/>
      <c r="F30" s="2"/>
      <c r="G30" s="2"/>
      <c r="H30" s="2"/>
    </row>
    <row r="31" spans="1:8" x14ac:dyDescent="0.3">
      <c r="A31" s="189">
        <v>44882</v>
      </c>
      <c r="B31" s="190" t="s">
        <v>0</v>
      </c>
      <c r="C31" s="191"/>
      <c r="D31" s="192"/>
      <c r="E31" s="20"/>
      <c r="F31" s="193" t="s">
        <v>1</v>
      </c>
      <c r="G31" s="194"/>
      <c r="H31" s="195"/>
    </row>
    <row r="32" spans="1:8" x14ac:dyDescent="0.3">
      <c r="A32" s="189"/>
      <c r="B32" s="1"/>
      <c r="C32" s="1">
        <v>730</v>
      </c>
      <c r="D32" s="1">
        <v>830</v>
      </c>
      <c r="E32" s="20"/>
      <c r="F32" s="1"/>
      <c r="G32" s="1">
        <v>730</v>
      </c>
      <c r="H32" s="1">
        <v>830</v>
      </c>
    </row>
    <row r="33" spans="1:8" x14ac:dyDescent="0.3">
      <c r="A33" s="189"/>
      <c r="B33" s="1" t="s">
        <v>29</v>
      </c>
      <c r="C33" s="1" t="s">
        <v>38</v>
      </c>
      <c r="D33" s="1" t="s">
        <v>33</v>
      </c>
      <c r="E33" s="20"/>
      <c r="F33" s="1" t="s">
        <v>29</v>
      </c>
      <c r="G33" s="1" t="s">
        <v>5</v>
      </c>
      <c r="H33" s="1" t="s">
        <v>36</v>
      </c>
    </row>
    <row r="34" spans="1:8" x14ac:dyDescent="0.3">
      <c r="A34" s="189"/>
      <c r="B34" s="1" t="s">
        <v>28</v>
      </c>
      <c r="C34" s="1" t="s">
        <v>6</v>
      </c>
      <c r="D34" s="1" t="s">
        <v>30</v>
      </c>
      <c r="E34" s="20"/>
      <c r="F34" s="1" t="s">
        <v>28</v>
      </c>
      <c r="G34" s="1" t="s">
        <v>31</v>
      </c>
      <c r="H34" s="1" t="s">
        <v>11</v>
      </c>
    </row>
    <row r="35" spans="1:8" x14ac:dyDescent="0.3">
      <c r="A35" s="2"/>
      <c r="B35" s="2"/>
      <c r="C35" s="2"/>
      <c r="D35" s="2"/>
      <c r="E35" s="2"/>
      <c r="F35" s="2"/>
      <c r="G35" s="2"/>
      <c r="H35" s="2"/>
    </row>
    <row r="36" spans="1:8" x14ac:dyDescent="0.3">
      <c r="A36" s="189">
        <v>44896</v>
      </c>
      <c r="B36" s="190" t="s">
        <v>0</v>
      </c>
      <c r="C36" s="191"/>
      <c r="D36" s="192"/>
      <c r="E36" s="20"/>
      <c r="F36" s="193" t="s">
        <v>1</v>
      </c>
      <c r="G36" s="194"/>
      <c r="H36" s="195"/>
    </row>
    <row r="37" spans="1:8" x14ac:dyDescent="0.3">
      <c r="A37" s="189"/>
      <c r="B37" s="1"/>
      <c r="C37" s="1">
        <v>730</v>
      </c>
      <c r="D37" s="1">
        <v>830</v>
      </c>
      <c r="E37" s="20"/>
      <c r="F37" s="1"/>
      <c r="G37" s="1">
        <v>730</v>
      </c>
      <c r="H37" s="1">
        <v>830</v>
      </c>
    </row>
    <row r="38" spans="1:8" x14ac:dyDescent="0.3">
      <c r="A38" s="189"/>
      <c r="B38" s="1" t="s">
        <v>29</v>
      </c>
      <c r="C38" s="1" t="s">
        <v>11</v>
      </c>
      <c r="D38" s="1" t="s">
        <v>39</v>
      </c>
      <c r="E38" s="20"/>
      <c r="F38" s="1" t="s">
        <v>29</v>
      </c>
      <c r="G38" s="1" t="s">
        <v>32</v>
      </c>
      <c r="H38" s="1" t="s">
        <v>33</v>
      </c>
    </row>
    <row r="39" spans="1:8" x14ac:dyDescent="0.3">
      <c r="A39" s="189"/>
      <c r="B39" s="1" t="s">
        <v>28</v>
      </c>
      <c r="C39" s="1" t="s">
        <v>30</v>
      </c>
      <c r="D39" s="1" t="s">
        <v>35</v>
      </c>
      <c r="E39" s="20"/>
      <c r="F39" s="1" t="s">
        <v>28</v>
      </c>
      <c r="G39" s="1" t="s">
        <v>36</v>
      </c>
      <c r="H39" s="1" t="s">
        <v>31</v>
      </c>
    </row>
    <row r="40" spans="1:8" x14ac:dyDescent="0.3">
      <c r="A40" s="2"/>
      <c r="B40" s="2"/>
      <c r="C40" s="2"/>
      <c r="D40" s="2"/>
      <c r="E40" s="2"/>
      <c r="F40" s="2"/>
      <c r="G40" s="2"/>
      <c r="H40" s="2"/>
    </row>
    <row r="41" spans="1:8" x14ac:dyDescent="0.3">
      <c r="A41" s="189">
        <v>44903</v>
      </c>
      <c r="B41" s="190" t="s">
        <v>0</v>
      </c>
      <c r="C41" s="191"/>
      <c r="D41" s="192"/>
      <c r="E41" s="20"/>
      <c r="F41" s="193" t="s">
        <v>1</v>
      </c>
      <c r="G41" s="194"/>
      <c r="H41" s="195"/>
    </row>
    <row r="42" spans="1:8" x14ac:dyDescent="0.3">
      <c r="A42" s="189"/>
      <c r="B42" s="1"/>
      <c r="C42" s="1">
        <v>730</v>
      </c>
      <c r="D42" s="1">
        <v>830</v>
      </c>
      <c r="E42" s="20"/>
      <c r="F42" s="1"/>
      <c r="G42" s="1">
        <v>730</v>
      </c>
      <c r="H42" s="1">
        <v>830</v>
      </c>
    </row>
    <row r="43" spans="1:8" x14ac:dyDescent="0.3">
      <c r="A43" s="189"/>
      <c r="B43" s="1" t="s">
        <v>29</v>
      </c>
      <c r="C43" s="1" t="s">
        <v>35</v>
      </c>
      <c r="D43" s="1" t="s">
        <v>31</v>
      </c>
      <c r="E43" s="20"/>
      <c r="F43" s="1" t="s">
        <v>29</v>
      </c>
      <c r="G43" s="1" t="s">
        <v>33</v>
      </c>
      <c r="H43" s="1" t="s">
        <v>6</v>
      </c>
    </row>
    <row r="44" spans="1:8" x14ac:dyDescent="0.3">
      <c r="A44" s="189"/>
      <c r="B44" s="1" t="s">
        <v>28</v>
      </c>
      <c r="C44" s="1" t="s">
        <v>40</v>
      </c>
      <c r="D44" s="1" t="s">
        <v>30</v>
      </c>
      <c r="E44" s="20"/>
      <c r="F44" s="1" t="s">
        <v>28</v>
      </c>
      <c r="G44" s="1" t="s">
        <v>38</v>
      </c>
      <c r="H44" s="1" t="s">
        <v>36</v>
      </c>
    </row>
    <row r="45" spans="1:8" x14ac:dyDescent="0.3">
      <c r="A45" s="2"/>
      <c r="B45" s="2"/>
      <c r="C45" s="2"/>
      <c r="D45" s="2"/>
      <c r="E45" s="2"/>
      <c r="F45" s="2"/>
      <c r="G45" s="2"/>
      <c r="H45" s="2"/>
    </row>
    <row r="46" spans="1:8" x14ac:dyDescent="0.3">
      <c r="A46" s="189">
        <v>44910</v>
      </c>
      <c r="B46" s="190" t="s">
        <v>0</v>
      </c>
      <c r="C46" s="191"/>
      <c r="D46" s="192"/>
      <c r="E46" s="20"/>
      <c r="F46" s="193" t="s">
        <v>1</v>
      </c>
      <c r="G46" s="194"/>
      <c r="H46" s="195"/>
    </row>
    <row r="47" spans="1:8" x14ac:dyDescent="0.3">
      <c r="A47" s="189"/>
      <c r="B47" s="1"/>
      <c r="C47" s="1">
        <v>730</v>
      </c>
      <c r="D47" s="1">
        <v>830</v>
      </c>
      <c r="E47" s="20"/>
      <c r="F47" s="1"/>
      <c r="G47" s="1">
        <v>730</v>
      </c>
      <c r="H47" s="1">
        <v>830</v>
      </c>
    </row>
    <row r="48" spans="1:8" x14ac:dyDescent="0.3">
      <c r="A48" s="189"/>
      <c r="B48" s="1" t="s">
        <v>29</v>
      </c>
      <c r="C48" s="1" t="s">
        <v>30</v>
      </c>
      <c r="D48" s="1" t="s">
        <v>33</v>
      </c>
      <c r="E48" s="20"/>
      <c r="F48" s="1" t="s">
        <v>29</v>
      </c>
      <c r="G48" s="1" t="s">
        <v>35</v>
      </c>
      <c r="H48" s="1" t="s">
        <v>31</v>
      </c>
    </row>
    <row r="49" spans="1:8" x14ac:dyDescent="0.3">
      <c r="A49" s="189"/>
      <c r="B49" s="1" t="s">
        <v>28</v>
      </c>
      <c r="C49" s="1" t="s">
        <v>36</v>
      </c>
      <c r="D49" s="1" t="s">
        <v>40</v>
      </c>
      <c r="E49" s="20"/>
      <c r="F49" s="1" t="s">
        <v>28</v>
      </c>
      <c r="G49" s="1" t="s">
        <v>38</v>
      </c>
      <c r="H49" s="1" t="s">
        <v>32</v>
      </c>
    </row>
  </sheetData>
  <mergeCells count="30">
    <mergeCell ref="F46:H46"/>
    <mergeCell ref="B46:D46"/>
    <mergeCell ref="F1:H1"/>
    <mergeCell ref="F6:H6"/>
    <mergeCell ref="F11:H11"/>
    <mergeCell ref="F16:H16"/>
    <mergeCell ref="F21:H21"/>
    <mergeCell ref="F26:H26"/>
    <mergeCell ref="F31:H31"/>
    <mergeCell ref="F36:H36"/>
    <mergeCell ref="F41:H41"/>
    <mergeCell ref="B26:D26"/>
    <mergeCell ref="B31:D31"/>
    <mergeCell ref="B36:D36"/>
    <mergeCell ref="A26:A29"/>
    <mergeCell ref="B1:D1"/>
    <mergeCell ref="B6:D6"/>
    <mergeCell ref="B11:D11"/>
    <mergeCell ref="B16:D16"/>
    <mergeCell ref="B21:D21"/>
    <mergeCell ref="A1:A4"/>
    <mergeCell ref="A6:A9"/>
    <mergeCell ref="A11:A14"/>
    <mergeCell ref="A16:A19"/>
    <mergeCell ref="A21:A24"/>
    <mergeCell ref="A31:A34"/>
    <mergeCell ref="A36:A39"/>
    <mergeCell ref="B41:D41"/>
    <mergeCell ref="A41:A44"/>
    <mergeCell ref="A46:A49"/>
  </mergeCells>
  <conditionalFormatting sqref="B2:H49">
    <cfRule type="cellIs" dxfId="22" priority="1" operator="equal">
      <formula>"irvine"</formula>
    </cfRule>
    <cfRule type="cellIs" dxfId="21" priority="2" operator="equal">
      <formula>"mills"</formula>
    </cfRule>
    <cfRule type="cellIs" dxfId="20" priority="4" operator="equal">
      <formula>"kilian"</formula>
    </cfRule>
    <cfRule type="cellIs" dxfId="19" priority="5" operator="equal">
      <formula>"jeri"</formula>
    </cfRule>
    <cfRule type="cellIs" dxfId="18" priority="6" operator="equal">
      <formula>"baird"</formula>
    </cfRule>
    <cfRule type="cellIs" dxfId="17" priority="7" operator="equal">
      <formula>"Mixed nuts"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8CA3F-6FA0-484D-8813-B326930FB604}">
  <dimension ref="A1:BN65"/>
  <sheetViews>
    <sheetView tabSelected="1" zoomScaleNormal="100" workbookViewId="0">
      <selection activeCell="M3" sqref="M3:O3"/>
    </sheetView>
  </sheetViews>
  <sheetFormatPr defaultRowHeight="13.2" x14ac:dyDescent="0.25"/>
  <cols>
    <col min="1" max="1" width="1" style="70" customWidth="1"/>
    <col min="2" max="2" width="8.6640625" style="70" customWidth="1"/>
    <col min="3" max="5" width="12.6640625" style="70" customWidth="1"/>
    <col min="6" max="6" width="0.88671875" style="70" customWidth="1"/>
    <col min="7" max="9" width="12.6640625" style="70" customWidth="1"/>
    <col min="10" max="10" width="8.6640625" style="70" hidden="1" customWidth="1"/>
    <col min="11" max="12" width="1" style="70" customWidth="1"/>
    <col min="13" max="15" width="6.33203125" style="70" customWidth="1"/>
    <col min="16" max="16" width="2.6640625" style="70" customWidth="1"/>
    <col min="17" max="17" width="6.6640625" style="72" customWidth="1"/>
    <col min="18" max="18" width="3.6640625" style="71" customWidth="1"/>
    <col min="19" max="19" width="6.6640625" style="71" customWidth="1"/>
    <col min="20" max="20" width="3.6640625" style="71" customWidth="1"/>
    <col min="21" max="21" width="6.6640625" style="71" customWidth="1"/>
    <col min="22" max="22" width="3.6640625" style="71" customWidth="1"/>
    <col min="23" max="23" width="6.6640625" style="71" customWidth="1"/>
    <col min="24" max="24" width="3.6640625" style="71" customWidth="1"/>
    <col min="25" max="25" width="6.6640625" style="71" customWidth="1"/>
    <col min="26" max="26" width="3.6640625" style="71" customWidth="1"/>
    <col min="27" max="27" width="6.6640625" style="71" customWidth="1"/>
    <col min="28" max="28" width="3.6640625" style="71" customWidth="1"/>
    <col min="29" max="29" width="6.6640625" style="71" customWidth="1"/>
    <col min="30" max="30" width="3.6640625" style="71" customWidth="1"/>
    <col min="31" max="31" width="6.6640625" style="71" customWidth="1"/>
    <col min="32" max="32" width="3.6640625" style="71" customWidth="1"/>
    <col min="33" max="33" width="6.6640625" style="71" customWidth="1"/>
    <col min="34" max="34" width="3.6640625" style="71" customWidth="1"/>
    <col min="35" max="35" width="6.6640625" style="71" customWidth="1"/>
    <col min="36" max="36" width="3.6640625" style="71" customWidth="1"/>
    <col min="37" max="37" width="6.6640625" style="71" customWidth="1"/>
    <col min="38" max="38" width="3.6640625" style="71" customWidth="1"/>
    <col min="39" max="39" width="6.6640625" style="71" customWidth="1"/>
    <col min="40" max="40" width="3.6640625" style="71" customWidth="1"/>
    <col min="41" max="41" width="6.6640625" style="71" customWidth="1"/>
    <col min="42" max="42" width="3.6640625" style="71" customWidth="1"/>
    <col min="43" max="43" width="6.6640625" style="71" customWidth="1"/>
    <col min="44" max="44" width="3.6640625" style="71" customWidth="1"/>
    <col min="45" max="45" width="6.6640625" style="71" customWidth="1"/>
    <col min="46" max="46" width="3.6640625" style="71" customWidth="1"/>
    <col min="47" max="47" width="6.6640625" style="71" customWidth="1"/>
    <col min="48" max="48" width="3.6640625" style="71" customWidth="1"/>
    <col min="49" max="49" width="6.6640625" style="71" customWidth="1"/>
    <col min="50" max="50" width="3.6640625" style="71" customWidth="1"/>
    <col min="51" max="51" width="6.6640625" style="71" customWidth="1"/>
    <col min="52" max="52" width="3.6640625" style="71" customWidth="1"/>
    <col min="53" max="53" width="6.6640625" style="71" customWidth="1"/>
    <col min="54" max="54" width="3.6640625" style="71" customWidth="1"/>
    <col min="55" max="55" width="6.6640625" style="71" customWidth="1"/>
    <col min="56" max="57" width="9.109375" style="71" customWidth="1"/>
    <col min="58" max="16384" width="8.88671875" style="70"/>
  </cols>
  <sheetData>
    <row r="1" spans="1:66" ht="37.5" customHeight="1" thickBot="1" x14ac:dyDescent="0.55000000000000004">
      <c r="A1" s="74"/>
      <c r="B1" s="200" t="s">
        <v>202</v>
      </c>
      <c r="C1" s="200"/>
      <c r="D1" s="200"/>
      <c r="E1" s="200"/>
      <c r="F1" s="200"/>
      <c r="G1" s="200"/>
      <c r="H1" s="200"/>
      <c r="I1" s="200"/>
      <c r="J1" s="200"/>
      <c r="K1" s="82"/>
      <c r="L1" s="82"/>
      <c r="M1" s="202" t="s">
        <v>131</v>
      </c>
      <c r="N1" s="203"/>
      <c r="O1" s="204"/>
      <c r="P1" s="82"/>
      <c r="Q1" s="99"/>
      <c r="R1" s="130"/>
      <c r="S1" s="134" t="s">
        <v>130</v>
      </c>
      <c r="T1" s="131"/>
      <c r="U1" s="99"/>
      <c r="V1" s="99"/>
      <c r="W1" s="99"/>
      <c r="X1" s="99"/>
      <c r="Y1" s="99"/>
      <c r="Z1" s="130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130"/>
      <c r="AO1" s="131"/>
      <c r="AP1" s="130"/>
      <c r="AQ1" s="99"/>
      <c r="AR1" s="130"/>
      <c r="AS1" s="131"/>
      <c r="AT1" s="131"/>
      <c r="AU1" s="99"/>
      <c r="AV1" s="99"/>
      <c r="AW1" s="99"/>
      <c r="AX1" s="131"/>
      <c r="AY1" s="99"/>
      <c r="AZ1" s="130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</row>
    <row r="2" spans="1:66" ht="5.25" customHeight="1" thickBot="1" x14ac:dyDescent="0.8">
      <c r="A2" s="74"/>
      <c r="B2" s="133"/>
      <c r="C2" s="82"/>
      <c r="D2" s="82"/>
      <c r="E2" s="82"/>
      <c r="F2" s="82"/>
      <c r="G2" s="82"/>
      <c r="H2" s="82"/>
      <c r="I2" s="82"/>
      <c r="J2" s="82"/>
      <c r="K2" s="82"/>
      <c r="L2" s="82"/>
      <c r="M2" s="132"/>
      <c r="N2" s="132"/>
      <c r="O2" s="132"/>
      <c r="P2" s="82"/>
      <c r="Q2" s="99"/>
      <c r="R2" s="130"/>
      <c r="S2" s="131"/>
      <c r="T2" s="131"/>
      <c r="U2" s="99"/>
      <c r="V2" s="99"/>
      <c r="W2" s="99"/>
      <c r="X2" s="99"/>
      <c r="Y2" s="99"/>
      <c r="Z2" s="130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130"/>
      <c r="AO2" s="131"/>
      <c r="AP2" s="130"/>
      <c r="AQ2" s="99"/>
      <c r="AR2" s="130"/>
      <c r="AS2" s="131"/>
      <c r="AT2" s="131"/>
      <c r="AU2" s="99"/>
      <c r="AV2" s="99"/>
      <c r="AW2" s="99"/>
      <c r="AX2" s="131"/>
      <c r="AY2" s="99"/>
      <c r="AZ2" s="130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</row>
    <row r="3" spans="1:66" s="88" customFormat="1" ht="24" customHeight="1" thickTop="1" thickBot="1" x14ac:dyDescent="0.35">
      <c r="A3" s="94"/>
      <c r="B3" s="93"/>
      <c r="C3" s="196" t="s">
        <v>0</v>
      </c>
      <c r="D3" s="197"/>
      <c r="E3" s="198"/>
      <c r="F3" s="129">
        <v>0.625</v>
      </c>
      <c r="G3" s="196" t="s">
        <v>1</v>
      </c>
      <c r="H3" s="197"/>
      <c r="I3" s="198"/>
      <c r="J3" s="128"/>
      <c r="K3" s="93"/>
      <c r="L3" s="93"/>
      <c r="M3" s="205">
        <v>4</v>
      </c>
      <c r="N3" s="206"/>
      <c r="O3" s="207"/>
      <c r="P3" s="93"/>
      <c r="Q3" s="126"/>
      <c r="R3" s="126"/>
      <c r="S3" s="126"/>
      <c r="T3" s="126"/>
      <c r="U3" s="127"/>
      <c r="V3" s="127"/>
      <c r="W3" s="127"/>
      <c r="X3" s="126"/>
      <c r="Y3" s="126"/>
      <c r="Z3" s="126"/>
      <c r="AA3" s="126"/>
      <c r="AB3" s="126"/>
      <c r="AC3" s="127"/>
      <c r="AD3" s="126"/>
      <c r="AE3" s="126"/>
      <c r="AF3" s="126"/>
      <c r="AG3" s="127"/>
      <c r="AH3" s="126"/>
      <c r="AI3" s="126"/>
      <c r="AJ3" s="126"/>
      <c r="AK3" s="127"/>
      <c r="AL3" s="126"/>
      <c r="AM3" s="126"/>
      <c r="AN3" s="126"/>
      <c r="AO3" s="127"/>
      <c r="AP3" s="126"/>
      <c r="AQ3" s="127"/>
      <c r="AR3" s="127"/>
      <c r="AS3" s="127"/>
      <c r="AT3" s="126"/>
      <c r="AU3" s="127"/>
      <c r="AV3" s="127"/>
      <c r="AW3" s="127"/>
      <c r="AX3" s="126"/>
      <c r="AY3" s="126"/>
      <c r="AZ3" s="126"/>
      <c r="BA3" s="126"/>
      <c r="BB3" s="126"/>
      <c r="BC3" s="127"/>
      <c r="BD3" s="126"/>
      <c r="BE3" s="89"/>
      <c r="BF3" s="89">
        <v>1</v>
      </c>
      <c r="BG3" s="89">
        <v>2</v>
      </c>
      <c r="BH3" s="89">
        <v>3</v>
      </c>
      <c r="BI3" s="89">
        <v>4</v>
      </c>
      <c r="BJ3" s="89">
        <v>5</v>
      </c>
      <c r="BK3" s="89">
        <v>6</v>
      </c>
      <c r="BL3" s="89">
        <v>7</v>
      </c>
      <c r="BM3" s="89">
        <v>8</v>
      </c>
      <c r="BN3" s="89">
        <v>9</v>
      </c>
    </row>
    <row r="4" spans="1:66" ht="21.75" customHeight="1" thickTop="1" x14ac:dyDescent="0.25">
      <c r="A4" s="74"/>
      <c r="B4" s="82"/>
      <c r="C4" s="125">
        <v>0.27083333333333331</v>
      </c>
      <c r="D4" s="124">
        <v>0.3125</v>
      </c>
      <c r="E4" s="123">
        <v>0.35416666666666669</v>
      </c>
      <c r="F4" s="122"/>
      <c r="G4" s="121">
        <v>0.27083333333333331</v>
      </c>
      <c r="H4" s="120">
        <v>0.3125</v>
      </c>
      <c r="I4" s="119">
        <v>0.35416666666666669</v>
      </c>
      <c r="J4" s="118" t="s">
        <v>129</v>
      </c>
      <c r="K4" s="82"/>
      <c r="L4" s="82"/>
      <c r="M4" s="82" t="s">
        <v>128</v>
      </c>
      <c r="N4" s="82"/>
      <c r="O4" s="82"/>
      <c r="P4" s="101"/>
      <c r="Q4" s="208">
        <f>C4</f>
        <v>0.27083333333333331</v>
      </c>
      <c r="R4" s="209"/>
      <c r="S4" s="209"/>
      <c r="T4" s="117"/>
      <c r="U4" s="208">
        <f>D4</f>
        <v>0.3125</v>
      </c>
      <c r="V4" s="209"/>
      <c r="W4" s="209"/>
      <c r="X4" s="116"/>
      <c r="Y4" s="208">
        <f>E4</f>
        <v>0.35416666666666669</v>
      </c>
      <c r="Z4" s="209"/>
      <c r="AA4" s="209"/>
      <c r="AB4" s="116"/>
      <c r="AC4" s="208">
        <f>G4</f>
        <v>0.27083333333333331</v>
      </c>
      <c r="AD4" s="209"/>
      <c r="AE4" s="209"/>
      <c r="AF4" s="116"/>
      <c r="AG4" s="208">
        <f>H4</f>
        <v>0.3125</v>
      </c>
      <c r="AH4" s="209"/>
      <c r="AI4" s="209"/>
      <c r="AJ4" s="116"/>
      <c r="AK4" s="208">
        <f>I4</f>
        <v>0.35416666666666669</v>
      </c>
      <c r="AL4" s="209"/>
      <c r="AM4" s="209"/>
      <c r="AN4" s="117"/>
      <c r="AO4" s="208" t="e">
        <f>#REF!</f>
        <v>#REF!</v>
      </c>
      <c r="AP4" s="209"/>
      <c r="AQ4" s="209"/>
      <c r="AR4" s="117"/>
      <c r="AS4" s="208" t="e">
        <f>#REF!</f>
        <v>#REF!</v>
      </c>
      <c r="AT4" s="209"/>
      <c r="AU4" s="209"/>
      <c r="AV4" s="116"/>
      <c r="AW4" s="208">
        <f>E4</f>
        <v>0.35416666666666669</v>
      </c>
      <c r="AX4" s="208"/>
      <c r="AY4" s="208"/>
      <c r="AZ4" s="116"/>
      <c r="BA4" s="208" t="str">
        <f>J4</f>
        <v>Court3</v>
      </c>
      <c r="BB4" s="208"/>
      <c r="BC4" s="208"/>
      <c r="BD4" s="115"/>
      <c r="BE4" s="99" t="s">
        <v>127</v>
      </c>
      <c r="BF4" s="99" t="s">
        <v>126</v>
      </c>
      <c r="BG4" s="99" t="s">
        <v>125</v>
      </c>
      <c r="BH4" s="99" t="s">
        <v>124</v>
      </c>
      <c r="BI4" s="99" t="s">
        <v>123</v>
      </c>
      <c r="BJ4" s="99" t="s">
        <v>122</v>
      </c>
      <c r="BK4" s="99" t="s">
        <v>121</v>
      </c>
      <c r="BL4" s="99" t="s">
        <v>120</v>
      </c>
      <c r="BM4" s="99" t="s">
        <v>119</v>
      </c>
      <c r="BN4" s="99" t="s">
        <v>118</v>
      </c>
    </row>
    <row r="5" spans="1:66" ht="24" customHeight="1" x14ac:dyDescent="0.25">
      <c r="A5" s="74"/>
      <c r="B5" s="110">
        <v>45204</v>
      </c>
      <c r="C5" s="136" t="s">
        <v>139</v>
      </c>
      <c r="D5" s="139" t="s">
        <v>141</v>
      </c>
      <c r="E5" s="142" t="s">
        <v>135</v>
      </c>
      <c r="F5" s="112"/>
      <c r="G5" s="136" t="s">
        <v>153</v>
      </c>
      <c r="H5" s="145" t="s">
        <v>159</v>
      </c>
      <c r="I5" s="147" t="s">
        <v>152</v>
      </c>
      <c r="J5" s="111" t="s">
        <v>117</v>
      </c>
      <c r="K5" s="82"/>
      <c r="L5" s="82"/>
      <c r="M5" s="82"/>
      <c r="N5" s="82"/>
      <c r="O5" s="82"/>
      <c r="P5" s="101"/>
      <c r="Q5" s="101">
        <f t="shared" ref="Q5:Q15" si="0">VALUE(IF(MID(C5,2,1)="-",LEFT(C5,1),LEFT(C5,2)))</f>
        <v>6</v>
      </c>
      <c r="R5" s="101">
        <f t="shared" ref="R5:R15" si="1">LEN(C5)</f>
        <v>3</v>
      </c>
      <c r="S5" s="101">
        <f t="shared" ref="S5:S15" si="2">VALUE(IF(MID(C5,R5-1,1)="-",RIGHT(C5,1),RIGHT(C5,2)))</f>
        <v>4</v>
      </c>
      <c r="T5" s="100"/>
      <c r="U5" s="101">
        <f t="shared" ref="U5:U15" si="3">VALUE(IF(MID(D5,2,1)="-",LEFT(D5,1),LEFT(D5,2)))</f>
        <v>2</v>
      </c>
      <c r="V5" s="101">
        <f t="shared" ref="V5:V15" si="4">LEN(D5)</f>
        <v>3</v>
      </c>
      <c r="W5" s="101">
        <f t="shared" ref="W5:W15" si="5">VALUE(IF(MID(D5,V5-1,1)="-",RIGHT(D5,1),RIGHT(D5,2)))</f>
        <v>4</v>
      </c>
      <c r="X5" s="100"/>
      <c r="Y5" s="101">
        <f t="shared" ref="Y5:Y15" si="6">VALUE(IF(MID(E5,2,1)="-",LEFT(E5,1),LEFT(E5,2)))</f>
        <v>6</v>
      </c>
      <c r="Z5" s="101">
        <f t="shared" ref="Z5:Z15" si="7">LEN(E5)</f>
        <v>3</v>
      </c>
      <c r="AA5" s="101">
        <f t="shared" ref="AA5:AA15" si="8">VALUE(IF(MID(E5,Z5-1,1)="-",RIGHT(E5,1),RIGHT(E5,2)))</f>
        <v>1</v>
      </c>
      <c r="AB5" s="101"/>
      <c r="AC5" s="101">
        <f t="shared" ref="AC5:AC14" si="9">VALUE(IF(MID(G5,2,1)="-",LEFT(G5,1),LEFT(G5,2)))</f>
        <v>3</v>
      </c>
      <c r="AD5" s="101">
        <f t="shared" ref="AD5:AD14" si="10">LEN(G5)</f>
        <v>3</v>
      </c>
      <c r="AE5" s="101">
        <f t="shared" ref="AE5:AE14" si="11">VALUE(IF(MID(G5,AD5-1,1)="-",RIGHT(G5,1),RIGHT(G5,2)))</f>
        <v>2</v>
      </c>
      <c r="AF5" s="101"/>
      <c r="AG5" s="101">
        <f t="shared" ref="AG5:AG14" si="12">VALUE(IF(MID(H5,2,1)="-",LEFT(H5,1),LEFT(H5,2)))</f>
        <v>5</v>
      </c>
      <c r="AH5" s="101">
        <f t="shared" ref="AH5:AH14" si="13">LEN(H5)</f>
        <v>3</v>
      </c>
      <c r="AI5" s="101">
        <f t="shared" ref="AI5:AI14" si="14">VALUE(IF(MID(H5,AH5-1,1)="-",RIGHT(H5,1),RIGHT(H5,2)))</f>
        <v>1</v>
      </c>
      <c r="AJ5" s="101"/>
      <c r="AK5" s="101">
        <f t="shared" ref="AK5:AK14" si="15">VALUE(IF(MID(I5,2,1)="-",LEFT(I5,1),LEFT(I5,2)))</f>
        <v>5</v>
      </c>
      <c r="AL5" s="101">
        <f t="shared" ref="AL5:AL14" si="16">LEN(I5)</f>
        <v>3</v>
      </c>
      <c r="AM5" s="101">
        <f t="shared" ref="AM5:AM14" si="17">VALUE(IF(MID(I5,AL5-1,1)="-",RIGHT(I5,1),RIGHT(I5,2)))</f>
        <v>3</v>
      </c>
      <c r="AN5" s="100"/>
      <c r="AO5" s="101" t="e">
        <f>VALUE(IF(MID(#REF!,2,1)="-",LEFT(#REF!,1),LEFT(#REF!,2)))</f>
        <v>#REF!</v>
      </c>
      <c r="AP5" s="101" t="e">
        <f>LEN(#REF!)</f>
        <v>#REF!</v>
      </c>
      <c r="AQ5" s="101" t="e">
        <f>VALUE(IF(MID(#REF!,AP5-1,1)="-",RIGHT(#REF!,1),RIGHT(#REF!,2)))</f>
        <v>#REF!</v>
      </c>
      <c r="AR5" s="100"/>
      <c r="AS5" s="101" t="e">
        <f>VALUE(IF(MID(#REF!,2,1)="-",LEFT(#REF!,1),LEFT(#REF!,2)))</f>
        <v>#REF!</v>
      </c>
      <c r="AT5" s="101" t="e">
        <f>LEN(#REF!)</f>
        <v>#REF!</v>
      </c>
      <c r="AU5" s="101" t="e">
        <f>VALUE(IF(MID(#REF!,AT5-1,1)="-",RIGHT(#REF!,1),RIGHT(#REF!,2)))</f>
        <v>#REF!</v>
      </c>
      <c r="AV5" s="101"/>
      <c r="AW5" s="101" t="e">
        <f>VALUE(IF(MID(#REF!,2,1)="-",LEFT(#REF!,1),LEFT(#REF!,2)))</f>
        <v>#REF!</v>
      </c>
      <c r="AX5" s="101" t="e">
        <f>LEN(#REF!)</f>
        <v>#REF!</v>
      </c>
      <c r="AY5" s="101" t="e">
        <f>VALUE(IF(MID(#REF!,AX5-1,1)="-",RIGHT(#REF!,1),RIGHT(#REF!,2)))</f>
        <v>#REF!</v>
      </c>
      <c r="AZ5" s="100"/>
      <c r="BA5" s="101">
        <f t="shared" ref="BA5:BA15" si="18">VALUE(IF(MID(J5,2,1)="-",LEFT(J5,1),LEFT(J5,2)))</f>
        <v>2</v>
      </c>
      <c r="BB5" s="101">
        <f t="shared" ref="BB5:BB15" si="19">LEN(J5)</f>
        <v>3</v>
      </c>
      <c r="BC5" s="101">
        <f t="shared" ref="BC5:BC15" si="20">VALUE(IF(MID(J5,BB5-1,1)="-",RIGHT(J5,1),RIGHT(J5,2)))</f>
        <v>9</v>
      </c>
      <c r="BD5" s="72"/>
      <c r="BE5" s="99" t="e">
        <f t="shared" ref="BE5:BE15" si="21">SUM(Q5,S5,U5,W5,Y5,AA5,AC5,AE5,AO5,AQ5,AS5,AU5,AC5,AE5,AW5,AY5)</f>
        <v>#REF!</v>
      </c>
      <c r="BF5" s="99"/>
      <c r="BG5" s="99"/>
      <c r="BH5" s="99"/>
      <c r="BI5" s="99"/>
      <c r="BJ5" s="99"/>
      <c r="BK5" s="99"/>
      <c r="BL5" s="99"/>
      <c r="BM5" s="99"/>
      <c r="BN5" s="99"/>
    </row>
    <row r="6" spans="1:66" ht="24" customHeight="1" x14ac:dyDescent="0.25">
      <c r="A6" s="74"/>
      <c r="B6" s="110">
        <f>B5+7</f>
        <v>45211</v>
      </c>
      <c r="C6" s="113"/>
      <c r="D6" s="114" t="s">
        <v>116</v>
      </c>
      <c r="E6" s="102"/>
      <c r="F6" s="112"/>
      <c r="G6" s="113"/>
      <c r="H6" s="114" t="s">
        <v>116</v>
      </c>
      <c r="I6" s="102"/>
      <c r="J6" s="111" t="s">
        <v>115</v>
      </c>
      <c r="K6" s="82"/>
      <c r="L6" s="82"/>
      <c r="M6" s="82"/>
      <c r="N6" s="82"/>
      <c r="O6" s="82"/>
      <c r="P6" s="101"/>
      <c r="Q6" s="101" t="e">
        <f t="shared" si="0"/>
        <v>#VALUE!</v>
      </c>
      <c r="R6" s="101">
        <f t="shared" si="1"/>
        <v>0</v>
      </c>
      <c r="S6" s="101" t="e">
        <f t="shared" si="2"/>
        <v>#VALUE!</v>
      </c>
      <c r="T6" s="100"/>
      <c r="U6" s="101" t="e">
        <f t="shared" si="3"/>
        <v>#VALUE!</v>
      </c>
      <c r="V6" s="101">
        <f t="shared" si="4"/>
        <v>19</v>
      </c>
      <c r="W6" s="101" t="e">
        <f t="shared" si="5"/>
        <v>#VALUE!</v>
      </c>
      <c r="X6" s="100"/>
      <c r="Y6" s="101" t="e">
        <f t="shared" si="6"/>
        <v>#VALUE!</v>
      </c>
      <c r="Z6" s="101">
        <f t="shared" si="7"/>
        <v>0</v>
      </c>
      <c r="AA6" s="101" t="e">
        <f t="shared" si="8"/>
        <v>#VALUE!</v>
      </c>
      <c r="AB6" s="101"/>
      <c r="AC6" s="101" t="e">
        <f t="shared" si="9"/>
        <v>#VALUE!</v>
      </c>
      <c r="AD6" s="101">
        <f t="shared" si="10"/>
        <v>0</v>
      </c>
      <c r="AE6" s="101" t="e">
        <f t="shared" si="11"/>
        <v>#VALUE!</v>
      </c>
      <c r="AF6" s="101"/>
      <c r="AG6" s="101" t="e">
        <f t="shared" si="12"/>
        <v>#VALUE!</v>
      </c>
      <c r="AH6" s="101">
        <f t="shared" si="13"/>
        <v>19</v>
      </c>
      <c r="AI6" s="101" t="e">
        <f t="shared" si="14"/>
        <v>#VALUE!</v>
      </c>
      <c r="AJ6" s="101"/>
      <c r="AK6" s="101" t="e">
        <f t="shared" si="15"/>
        <v>#VALUE!</v>
      </c>
      <c r="AL6" s="101">
        <f t="shared" si="16"/>
        <v>0</v>
      </c>
      <c r="AM6" s="101" t="e">
        <f t="shared" si="17"/>
        <v>#VALUE!</v>
      </c>
      <c r="AN6" s="100"/>
      <c r="AO6" s="101" t="e">
        <f>VALUE(IF(MID(#REF!,2,1)="-",LEFT(#REF!,1),LEFT(#REF!,2)))</f>
        <v>#REF!</v>
      </c>
      <c r="AP6" s="101" t="e">
        <f>LEN(#REF!)</f>
        <v>#REF!</v>
      </c>
      <c r="AQ6" s="101" t="e">
        <f>VALUE(IF(MID(#REF!,AP6-1,1)="-",RIGHT(#REF!,1),RIGHT(#REF!,2)))</f>
        <v>#REF!</v>
      </c>
      <c r="AR6" s="100"/>
      <c r="AS6" s="101" t="e">
        <f>VALUE(IF(MID(#REF!,2,1)="-",LEFT(#REF!,1),LEFT(#REF!,2)))</f>
        <v>#REF!</v>
      </c>
      <c r="AT6" s="101" t="e">
        <f>LEN(#REF!)</f>
        <v>#REF!</v>
      </c>
      <c r="AU6" s="101" t="e">
        <f>VALUE(IF(MID(#REF!,AT6-1,1)="-",RIGHT(#REF!,1),RIGHT(#REF!,2)))</f>
        <v>#REF!</v>
      </c>
      <c r="AV6" s="101"/>
      <c r="AW6" s="101" t="e">
        <f>VALUE(IF(MID(#REF!,2,1)="-",LEFT(#REF!,1),LEFT(#REF!,2)))</f>
        <v>#REF!</v>
      </c>
      <c r="AX6" s="101" t="e">
        <f>LEN(#REF!)</f>
        <v>#REF!</v>
      </c>
      <c r="AY6" s="101" t="e">
        <f>VALUE(IF(MID(#REF!,AX6-1,1)="-",RIGHT(#REF!,1),RIGHT(#REF!,2)))</f>
        <v>#REF!</v>
      </c>
      <c r="AZ6" s="100"/>
      <c r="BA6" s="101">
        <f t="shared" si="18"/>
        <v>8</v>
      </c>
      <c r="BB6" s="101">
        <f t="shared" si="19"/>
        <v>3</v>
      </c>
      <c r="BC6" s="101">
        <f t="shared" si="20"/>
        <v>6</v>
      </c>
      <c r="BD6" s="72"/>
      <c r="BE6" s="99" t="e">
        <f t="shared" si="21"/>
        <v>#VALUE!</v>
      </c>
      <c r="BF6" s="99"/>
      <c r="BG6" s="99"/>
      <c r="BH6" s="99"/>
      <c r="BI6" s="99"/>
      <c r="BJ6" s="99"/>
      <c r="BK6" s="99"/>
      <c r="BL6" s="99"/>
      <c r="BM6" s="99"/>
      <c r="BN6" s="99"/>
    </row>
    <row r="7" spans="1:66" ht="24" customHeight="1" x14ac:dyDescent="0.25">
      <c r="A7" s="74"/>
      <c r="B7" s="110">
        <f t="shared" ref="B7:B14" si="22">B6+7</f>
        <v>45218</v>
      </c>
      <c r="C7" s="136" t="s">
        <v>154</v>
      </c>
      <c r="D7" s="139" t="s">
        <v>145</v>
      </c>
      <c r="E7" s="142" t="s">
        <v>151</v>
      </c>
      <c r="F7" s="112"/>
      <c r="G7" s="136" t="s">
        <v>155</v>
      </c>
      <c r="H7" s="145" t="s">
        <v>148</v>
      </c>
      <c r="I7" s="147" t="s">
        <v>161</v>
      </c>
      <c r="J7" s="111" t="s">
        <v>114</v>
      </c>
      <c r="K7" s="82"/>
      <c r="L7" s="82"/>
      <c r="M7" s="82"/>
      <c r="N7" s="82"/>
      <c r="O7" s="82"/>
      <c r="P7" s="101"/>
      <c r="Q7" s="101">
        <f t="shared" si="0"/>
        <v>3</v>
      </c>
      <c r="R7" s="101">
        <f t="shared" si="1"/>
        <v>3</v>
      </c>
      <c r="S7" s="101">
        <f t="shared" si="2"/>
        <v>1</v>
      </c>
      <c r="T7" s="100"/>
      <c r="U7" s="101">
        <f t="shared" si="3"/>
        <v>2</v>
      </c>
      <c r="V7" s="101">
        <f t="shared" si="4"/>
        <v>3</v>
      </c>
      <c r="W7" s="101">
        <f t="shared" si="5"/>
        <v>3</v>
      </c>
      <c r="X7" s="100"/>
      <c r="Y7" s="101">
        <f t="shared" si="6"/>
        <v>1</v>
      </c>
      <c r="Z7" s="101">
        <f t="shared" si="7"/>
        <v>3</v>
      </c>
      <c r="AA7" s="101">
        <f t="shared" si="8"/>
        <v>5</v>
      </c>
      <c r="AB7" s="101"/>
      <c r="AC7" s="101">
        <f t="shared" si="9"/>
        <v>6</v>
      </c>
      <c r="AD7" s="101">
        <f t="shared" si="10"/>
        <v>3</v>
      </c>
      <c r="AE7" s="101">
        <f t="shared" si="11"/>
        <v>2</v>
      </c>
      <c r="AF7" s="101"/>
      <c r="AG7" s="101">
        <f t="shared" si="12"/>
        <v>5</v>
      </c>
      <c r="AH7" s="101">
        <f t="shared" si="13"/>
        <v>3</v>
      </c>
      <c r="AI7" s="101">
        <f t="shared" si="14"/>
        <v>4</v>
      </c>
      <c r="AJ7" s="101"/>
      <c r="AK7" s="101">
        <f t="shared" si="15"/>
        <v>4</v>
      </c>
      <c r="AL7" s="101">
        <f t="shared" si="16"/>
        <v>3</v>
      </c>
      <c r="AM7" s="101">
        <f t="shared" si="17"/>
        <v>6</v>
      </c>
      <c r="AN7" s="100"/>
      <c r="AO7" s="101" t="e">
        <f>VALUE(IF(MID(#REF!,2,1)="-",LEFT(#REF!,1),LEFT(#REF!,2)))</f>
        <v>#REF!</v>
      </c>
      <c r="AP7" s="101" t="e">
        <f>LEN(#REF!)</f>
        <v>#REF!</v>
      </c>
      <c r="AQ7" s="101" t="e">
        <f>VALUE(IF(MID(#REF!,AP7-1,1)="-",RIGHT(#REF!,1),RIGHT(#REF!,2)))</f>
        <v>#REF!</v>
      </c>
      <c r="AR7" s="100"/>
      <c r="AS7" s="101" t="e">
        <f>VALUE(IF(MID(#REF!,2,1)="-",LEFT(#REF!,1),LEFT(#REF!,2)))</f>
        <v>#REF!</v>
      </c>
      <c r="AT7" s="101" t="e">
        <f>LEN(#REF!)</f>
        <v>#REF!</v>
      </c>
      <c r="AU7" s="101" t="e">
        <f>VALUE(IF(MID(#REF!,AT7-1,1)="-",RIGHT(#REF!,1),RIGHT(#REF!,2)))</f>
        <v>#REF!</v>
      </c>
      <c r="AV7" s="101"/>
      <c r="AW7" s="101" t="e">
        <f>VALUE(IF(MID(#REF!,2,1)="-",LEFT(#REF!,1),LEFT(#REF!,2)))</f>
        <v>#REF!</v>
      </c>
      <c r="AX7" s="101" t="e">
        <f>LEN(#REF!)</f>
        <v>#REF!</v>
      </c>
      <c r="AY7" s="101" t="e">
        <f>VALUE(IF(MID(#REF!,AX7-1,1)="-",RIGHT(#REF!,1),RIGHT(#REF!,2)))</f>
        <v>#REF!</v>
      </c>
      <c r="AZ7" s="100"/>
      <c r="BA7" s="101">
        <f t="shared" si="18"/>
        <v>4</v>
      </c>
      <c r="BB7" s="101">
        <f t="shared" si="19"/>
        <v>3</v>
      </c>
      <c r="BC7" s="101">
        <f t="shared" si="20"/>
        <v>1</v>
      </c>
      <c r="BD7" s="72"/>
      <c r="BE7" s="99" t="e">
        <f t="shared" si="21"/>
        <v>#REF!</v>
      </c>
      <c r="BF7" s="99"/>
      <c r="BG7" s="99"/>
      <c r="BH7" s="99"/>
      <c r="BI7" s="99"/>
      <c r="BJ7" s="99"/>
      <c r="BK7" s="99"/>
      <c r="BL7" s="99"/>
      <c r="BM7" s="99"/>
      <c r="BN7" s="99"/>
    </row>
    <row r="8" spans="1:66" ht="24" customHeight="1" x14ac:dyDescent="0.25">
      <c r="A8" s="74"/>
      <c r="B8" s="110">
        <f t="shared" si="22"/>
        <v>45225</v>
      </c>
      <c r="C8" s="137" t="s">
        <v>151</v>
      </c>
      <c r="D8" s="140" t="s">
        <v>154</v>
      </c>
      <c r="E8" s="143" t="s">
        <v>145</v>
      </c>
      <c r="F8" s="112"/>
      <c r="G8" s="136" t="s">
        <v>155</v>
      </c>
      <c r="H8" s="145" t="s">
        <v>161</v>
      </c>
      <c r="I8" s="147" t="s">
        <v>148</v>
      </c>
      <c r="J8" s="108" t="s">
        <v>113</v>
      </c>
      <c r="K8" s="82"/>
      <c r="L8" s="82"/>
      <c r="M8" s="82"/>
      <c r="N8" s="82"/>
      <c r="O8" s="82"/>
      <c r="P8" s="101"/>
      <c r="Q8" s="101">
        <f t="shared" si="0"/>
        <v>1</v>
      </c>
      <c r="R8" s="101">
        <f t="shared" si="1"/>
        <v>3</v>
      </c>
      <c r="S8" s="101">
        <f t="shared" si="2"/>
        <v>5</v>
      </c>
      <c r="T8" s="100"/>
      <c r="U8" s="101">
        <f t="shared" si="3"/>
        <v>3</v>
      </c>
      <c r="V8" s="101">
        <f t="shared" si="4"/>
        <v>3</v>
      </c>
      <c r="W8" s="101">
        <f t="shared" si="5"/>
        <v>1</v>
      </c>
      <c r="X8" s="100"/>
      <c r="Y8" s="101">
        <f t="shared" si="6"/>
        <v>2</v>
      </c>
      <c r="Z8" s="101">
        <f t="shared" si="7"/>
        <v>3</v>
      </c>
      <c r="AA8" s="101">
        <f t="shared" si="8"/>
        <v>3</v>
      </c>
      <c r="AB8" s="101"/>
      <c r="AC8" s="101">
        <f t="shared" si="9"/>
        <v>6</v>
      </c>
      <c r="AD8" s="101">
        <f t="shared" si="10"/>
        <v>3</v>
      </c>
      <c r="AE8" s="101">
        <f t="shared" si="11"/>
        <v>2</v>
      </c>
      <c r="AF8" s="101"/>
      <c r="AG8" s="101">
        <f t="shared" si="12"/>
        <v>4</v>
      </c>
      <c r="AH8" s="101">
        <f t="shared" si="13"/>
        <v>3</v>
      </c>
      <c r="AI8" s="101">
        <f t="shared" si="14"/>
        <v>6</v>
      </c>
      <c r="AJ8" s="101"/>
      <c r="AK8" s="101">
        <f t="shared" si="15"/>
        <v>5</v>
      </c>
      <c r="AL8" s="101">
        <f t="shared" si="16"/>
        <v>3</v>
      </c>
      <c r="AM8" s="101">
        <f t="shared" si="17"/>
        <v>4</v>
      </c>
      <c r="AN8" s="100"/>
      <c r="AO8" s="101" t="e">
        <f>VALUE(IF(MID(#REF!,2,1)="-",LEFT(#REF!,1),LEFT(#REF!,2)))</f>
        <v>#REF!</v>
      </c>
      <c r="AP8" s="101" t="e">
        <f>LEN(#REF!)</f>
        <v>#REF!</v>
      </c>
      <c r="AQ8" s="101" t="e">
        <f>VALUE(IF(MID(#REF!,AP8-1,1)="-",RIGHT(#REF!,1),RIGHT(#REF!,2)))</f>
        <v>#REF!</v>
      </c>
      <c r="AR8" s="100"/>
      <c r="AS8" s="101" t="e">
        <f>VALUE(IF(MID(#REF!,2,1)="-",LEFT(#REF!,1),LEFT(#REF!,2)))</f>
        <v>#REF!</v>
      </c>
      <c r="AT8" s="101" t="e">
        <f>LEN(#REF!)</f>
        <v>#REF!</v>
      </c>
      <c r="AU8" s="101" t="e">
        <f>VALUE(IF(MID(#REF!,AT8-1,1)="-",RIGHT(#REF!,1),RIGHT(#REF!,2)))</f>
        <v>#REF!</v>
      </c>
      <c r="AV8" s="101"/>
      <c r="AW8" s="101" t="e">
        <f>VALUE(IF(MID(#REF!,2,1)="-",LEFT(#REF!,1),LEFT(#REF!,2)))</f>
        <v>#REF!</v>
      </c>
      <c r="AX8" s="101" t="e">
        <f>LEN(#REF!)</f>
        <v>#REF!</v>
      </c>
      <c r="AY8" s="101" t="e">
        <f>VALUE(IF(MID(#REF!,AX8-1,1)="-",RIGHT(#REF!,1),RIGHT(#REF!,2)))</f>
        <v>#REF!</v>
      </c>
      <c r="AZ8" s="100"/>
      <c r="BA8" s="101">
        <f t="shared" si="18"/>
        <v>7</v>
      </c>
      <c r="BB8" s="101">
        <f t="shared" si="19"/>
        <v>3</v>
      </c>
      <c r="BC8" s="101">
        <f t="shared" si="20"/>
        <v>9</v>
      </c>
      <c r="BD8" s="72"/>
      <c r="BE8" s="99" t="e">
        <f t="shared" si="21"/>
        <v>#REF!</v>
      </c>
      <c r="BF8" s="99"/>
      <c r="BG8" s="99"/>
      <c r="BH8" s="99"/>
      <c r="BI8" s="99"/>
      <c r="BJ8" s="99"/>
      <c r="BK8" s="99"/>
      <c r="BL8" s="99"/>
      <c r="BM8" s="99"/>
      <c r="BN8" s="99"/>
    </row>
    <row r="9" spans="1:66" ht="24" customHeight="1" x14ac:dyDescent="0.25">
      <c r="A9" s="74"/>
      <c r="B9" s="110">
        <f t="shared" si="22"/>
        <v>45232</v>
      </c>
      <c r="C9" s="137" t="s">
        <v>109</v>
      </c>
      <c r="D9" s="140" t="s">
        <v>146</v>
      </c>
      <c r="E9" s="143" t="s">
        <v>150</v>
      </c>
      <c r="F9" s="112"/>
      <c r="G9" s="136" t="s">
        <v>157</v>
      </c>
      <c r="H9" s="145" t="s">
        <v>160</v>
      </c>
      <c r="I9" s="147" t="s">
        <v>140</v>
      </c>
      <c r="J9" s="108" t="s">
        <v>113</v>
      </c>
      <c r="K9" s="82"/>
      <c r="L9" s="82"/>
      <c r="M9" s="82"/>
      <c r="N9" s="82"/>
      <c r="O9" s="82"/>
      <c r="P9" s="101"/>
      <c r="Q9" s="101">
        <f t="shared" si="0"/>
        <v>3</v>
      </c>
      <c r="R9" s="101">
        <f t="shared" si="1"/>
        <v>3</v>
      </c>
      <c r="S9" s="101">
        <f t="shared" si="2"/>
        <v>5</v>
      </c>
      <c r="T9" s="100"/>
      <c r="U9" s="101">
        <f t="shared" si="3"/>
        <v>5</v>
      </c>
      <c r="V9" s="101">
        <f t="shared" si="4"/>
        <v>3</v>
      </c>
      <c r="W9" s="101">
        <f t="shared" si="5"/>
        <v>2</v>
      </c>
      <c r="X9" s="100"/>
      <c r="Y9" s="101">
        <f t="shared" si="6"/>
        <v>3</v>
      </c>
      <c r="Z9" s="101">
        <f t="shared" si="7"/>
        <v>3</v>
      </c>
      <c r="AA9" s="101">
        <f t="shared" si="8"/>
        <v>6</v>
      </c>
      <c r="AB9" s="101"/>
      <c r="AC9" s="101">
        <f t="shared" si="9"/>
        <v>4</v>
      </c>
      <c r="AD9" s="101">
        <f t="shared" si="10"/>
        <v>3</v>
      </c>
      <c r="AE9" s="101">
        <f t="shared" si="11"/>
        <v>2</v>
      </c>
      <c r="AF9" s="101"/>
      <c r="AG9" s="101">
        <f t="shared" si="12"/>
        <v>1</v>
      </c>
      <c r="AH9" s="101">
        <f t="shared" si="13"/>
        <v>3</v>
      </c>
      <c r="AI9" s="101">
        <f t="shared" si="14"/>
        <v>6</v>
      </c>
      <c r="AJ9" s="101"/>
      <c r="AK9" s="101">
        <f t="shared" si="15"/>
        <v>1</v>
      </c>
      <c r="AL9" s="101">
        <f t="shared" si="16"/>
        <v>3</v>
      </c>
      <c r="AM9" s="101">
        <f t="shared" si="17"/>
        <v>4</v>
      </c>
      <c r="AN9" s="100"/>
      <c r="AO9" s="101" t="e">
        <f>VALUE(IF(MID(#REF!,2,1)="-",LEFT(#REF!,1),LEFT(#REF!,2)))</f>
        <v>#REF!</v>
      </c>
      <c r="AP9" s="101" t="e">
        <f>LEN(#REF!)</f>
        <v>#REF!</v>
      </c>
      <c r="AQ9" s="101" t="e">
        <f>VALUE(IF(MID(#REF!,AP9-1,1)="-",RIGHT(#REF!,1),RIGHT(#REF!,2)))</f>
        <v>#REF!</v>
      </c>
      <c r="AR9" s="100"/>
      <c r="AS9" s="101" t="e">
        <f>VALUE(IF(MID(#REF!,2,1)="-",LEFT(#REF!,1),LEFT(#REF!,2)))</f>
        <v>#REF!</v>
      </c>
      <c r="AT9" s="101" t="e">
        <f>LEN(#REF!)</f>
        <v>#REF!</v>
      </c>
      <c r="AU9" s="101" t="e">
        <f>VALUE(IF(MID(#REF!,AT9-1,1)="-",RIGHT(#REF!,1),RIGHT(#REF!,2)))</f>
        <v>#REF!</v>
      </c>
      <c r="AV9" s="101"/>
      <c r="AW9" s="101" t="e">
        <f>VALUE(IF(MID(#REF!,2,1)="-",LEFT(#REF!,1),LEFT(#REF!,2)))</f>
        <v>#REF!</v>
      </c>
      <c r="AX9" s="101" t="e">
        <f>LEN(#REF!)</f>
        <v>#REF!</v>
      </c>
      <c r="AY9" s="101" t="e">
        <f>VALUE(IF(MID(#REF!,AX9-1,1)="-",RIGHT(#REF!,1),RIGHT(#REF!,2)))</f>
        <v>#REF!</v>
      </c>
      <c r="AZ9" s="100"/>
      <c r="BA9" s="101">
        <f t="shared" si="18"/>
        <v>7</v>
      </c>
      <c r="BB9" s="101">
        <f t="shared" si="19"/>
        <v>3</v>
      </c>
      <c r="BC9" s="101">
        <f t="shared" si="20"/>
        <v>9</v>
      </c>
      <c r="BD9" s="72"/>
      <c r="BE9" s="99" t="e">
        <f t="shared" si="21"/>
        <v>#REF!</v>
      </c>
      <c r="BF9" s="99"/>
      <c r="BG9" s="99"/>
      <c r="BH9" s="99"/>
      <c r="BI9" s="99"/>
      <c r="BJ9" s="99"/>
      <c r="BK9" s="99"/>
      <c r="BL9" s="99"/>
      <c r="BM9" s="99"/>
      <c r="BN9" s="99"/>
    </row>
    <row r="10" spans="1:66" ht="24" customHeight="1" x14ac:dyDescent="0.25">
      <c r="A10" s="74"/>
      <c r="B10" s="110">
        <f t="shared" si="22"/>
        <v>45239</v>
      </c>
      <c r="C10" s="137" t="s">
        <v>138</v>
      </c>
      <c r="D10" s="140" t="s">
        <v>144</v>
      </c>
      <c r="E10" s="143" t="s">
        <v>136</v>
      </c>
      <c r="F10" s="112"/>
      <c r="G10" s="136" t="s">
        <v>156</v>
      </c>
      <c r="H10" s="145" t="s">
        <v>137</v>
      </c>
      <c r="I10" s="147" t="s">
        <v>147</v>
      </c>
      <c r="J10" s="108" t="s">
        <v>112</v>
      </c>
      <c r="K10" s="82"/>
      <c r="L10" s="82"/>
      <c r="M10" s="82"/>
      <c r="N10" s="82"/>
      <c r="O10" s="82"/>
      <c r="P10" s="101"/>
      <c r="Q10" s="101">
        <f t="shared" si="0"/>
        <v>5</v>
      </c>
      <c r="R10" s="101">
        <f t="shared" si="1"/>
        <v>3</v>
      </c>
      <c r="S10" s="101">
        <f t="shared" si="2"/>
        <v>6</v>
      </c>
      <c r="T10" s="100"/>
      <c r="U10" s="101">
        <f t="shared" si="3"/>
        <v>2</v>
      </c>
      <c r="V10" s="101">
        <f t="shared" si="4"/>
        <v>3</v>
      </c>
      <c r="W10" s="101">
        <f t="shared" si="5"/>
        <v>6</v>
      </c>
      <c r="X10" s="100"/>
      <c r="Y10" s="101">
        <f t="shared" si="6"/>
        <v>4</v>
      </c>
      <c r="Z10" s="101">
        <f t="shared" si="7"/>
        <v>3</v>
      </c>
      <c r="AA10" s="101">
        <f t="shared" si="8"/>
        <v>5</v>
      </c>
      <c r="AB10" s="101"/>
      <c r="AC10" s="101">
        <f t="shared" si="9"/>
        <v>1</v>
      </c>
      <c r="AD10" s="101">
        <f t="shared" si="10"/>
        <v>3</v>
      </c>
      <c r="AE10" s="101">
        <f t="shared" si="11"/>
        <v>2</v>
      </c>
      <c r="AF10" s="101"/>
      <c r="AG10" s="101">
        <f t="shared" si="12"/>
        <v>3</v>
      </c>
      <c r="AH10" s="101">
        <f t="shared" si="13"/>
        <v>3</v>
      </c>
      <c r="AI10" s="101">
        <f t="shared" si="14"/>
        <v>4</v>
      </c>
      <c r="AJ10" s="101"/>
      <c r="AK10" s="101">
        <f t="shared" si="15"/>
        <v>1</v>
      </c>
      <c r="AL10" s="101">
        <f t="shared" si="16"/>
        <v>3</v>
      </c>
      <c r="AM10" s="101">
        <f t="shared" si="17"/>
        <v>3</v>
      </c>
      <c r="AN10" s="100"/>
      <c r="AO10" s="101" t="e">
        <f>VALUE(IF(MID(#REF!,2,1)="-",LEFT(#REF!,1),LEFT(#REF!,2)))</f>
        <v>#REF!</v>
      </c>
      <c r="AP10" s="101" t="e">
        <f>LEN(#REF!)</f>
        <v>#REF!</v>
      </c>
      <c r="AQ10" s="101" t="e">
        <f>VALUE(IF(MID(#REF!,AP10-1,1)="-",RIGHT(#REF!,1),RIGHT(#REF!,2)))</f>
        <v>#REF!</v>
      </c>
      <c r="AR10" s="100"/>
      <c r="AS10" s="101" t="e">
        <f>VALUE(IF(MID(#REF!,2,1)="-",LEFT(#REF!,1),LEFT(#REF!,2)))</f>
        <v>#REF!</v>
      </c>
      <c r="AT10" s="101" t="e">
        <f>LEN(#REF!)</f>
        <v>#REF!</v>
      </c>
      <c r="AU10" s="101" t="e">
        <f>VALUE(IF(MID(#REF!,AT10-1,1)="-",RIGHT(#REF!,1),RIGHT(#REF!,2)))</f>
        <v>#REF!</v>
      </c>
      <c r="AV10" s="101"/>
      <c r="AW10" s="101" t="e">
        <f>VALUE(IF(MID(#REF!,2,1)="-",LEFT(#REF!,1),LEFT(#REF!,2)))</f>
        <v>#REF!</v>
      </c>
      <c r="AX10" s="101" t="e">
        <f>LEN(#REF!)</f>
        <v>#REF!</v>
      </c>
      <c r="AY10" s="101" t="e">
        <f>VALUE(IF(MID(#REF!,AX10-1,1)="-",RIGHT(#REF!,1),RIGHT(#REF!,2)))</f>
        <v>#REF!</v>
      </c>
      <c r="AZ10" s="100"/>
      <c r="BA10" s="101">
        <f t="shared" si="18"/>
        <v>8</v>
      </c>
      <c r="BB10" s="101">
        <f t="shared" si="19"/>
        <v>3</v>
      </c>
      <c r="BC10" s="101">
        <f t="shared" si="20"/>
        <v>7</v>
      </c>
      <c r="BD10" s="72"/>
      <c r="BE10" s="99" t="e">
        <f t="shared" si="21"/>
        <v>#REF!</v>
      </c>
      <c r="BF10" s="99"/>
      <c r="BG10" s="99"/>
      <c r="BH10" s="99"/>
      <c r="BI10" s="99"/>
      <c r="BJ10" s="99"/>
      <c r="BK10" s="99"/>
      <c r="BL10" s="99"/>
      <c r="BM10" s="99"/>
      <c r="BN10" s="99"/>
    </row>
    <row r="11" spans="1:66" ht="24" customHeight="1" x14ac:dyDescent="0.25">
      <c r="A11" s="74"/>
      <c r="B11" s="110">
        <f t="shared" si="22"/>
        <v>45246</v>
      </c>
      <c r="C11" s="137" t="s">
        <v>135</v>
      </c>
      <c r="D11" s="140" t="s">
        <v>139</v>
      </c>
      <c r="E11" s="143" t="s">
        <v>152</v>
      </c>
      <c r="F11" s="112"/>
      <c r="G11" s="136" t="s">
        <v>153</v>
      </c>
      <c r="H11" s="145" t="s">
        <v>159</v>
      </c>
      <c r="I11" s="147" t="s">
        <v>141</v>
      </c>
      <c r="J11" s="108" t="s">
        <v>111</v>
      </c>
      <c r="K11" s="82"/>
      <c r="L11" s="82"/>
      <c r="M11" s="82"/>
      <c r="N11" s="82"/>
      <c r="O11" s="82"/>
      <c r="P11" s="101"/>
      <c r="Q11" s="101">
        <f t="shared" si="0"/>
        <v>6</v>
      </c>
      <c r="R11" s="101">
        <f t="shared" si="1"/>
        <v>3</v>
      </c>
      <c r="S11" s="101">
        <f t="shared" si="2"/>
        <v>1</v>
      </c>
      <c r="T11" s="100"/>
      <c r="U11" s="101">
        <f t="shared" si="3"/>
        <v>6</v>
      </c>
      <c r="V11" s="101">
        <f t="shared" si="4"/>
        <v>3</v>
      </c>
      <c r="W11" s="101">
        <f t="shared" si="5"/>
        <v>4</v>
      </c>
      <c r="X11" s="100"/>
      <c r="Y11" s="101">
        <f t="shared" si="6"/>
        <v>5</v>
      </c>
      <c r="Z11" s="101">
        <f t="shared" si="7"/>
        <v>3</v>
      </c>
      <c r="AA11" s="101">
        <f t="shared" si="8"/>
        <v>3</v>
      </c>
      <c r="AB11" s="101"/>
      <c r="AC11" s="101">
        <f t="shared" si="9"/>
        <v>3</v>
      </c>
      <c r="AD11" s="101">
        <f t="shared" si="10"/>
        <v>3</v>
      </c>
      <c r="AE11" s="101">
        <f t="shared" si="11"/>
        <v>2</v>
      </c>
      <c r="AF11" s="101"/>
      <c r="AG11" s="101">
        <f t="shared" si="12"/>
        <v>5</v>
      </c>
      <c r="AH11" s="101">
        <f t="shared" si="13"/>
        <v>3</v>
      </c>
      <c r="AI11" s="101">
        <f t="shared" si="14"/>
        <v>1</v>
      </c>
      <c r="AJ11" s="101"/>
      <c r="AK11" s="101">
        <f t="shared" si="15"/>
        <v>2</v>
      </c>
      <c r="AL11" s="101">
        <f t="shared" si="16"/>
        <v>3</v>
      </c>
      <c r="AM11" s="101">
        <f t="shared" si="17"/>
        <v>4</v>
      </c>
      <c r="AN11" s="100"/>
      <c r="AO11" s="101" t="e">
        <f>VALUE(IF(MID(#REF!,2,1)="-",LEFT(#REF!,1),LEFT(#REF!,2)))</f>
        <v>#REF!</v>
      </c>
      <c r="AP11" s="101" t="e">
        <f>LEN(#REF!)</f>
        <v>#REF!</v>
      </c>
      <c r="AQ11" s="101" t="e">
        <f>VALUE(IF(MID(#REF!,AP11-1,1)="-",RIGHT(#REF!,1),RIGHT(#REF!,2)))</f>
        <v>#REF!</v>
      </c>
      <c r="AR11" s="100"/>
      <c r="AS11" s="101" t="e">
        <f>VALUE(IF(MID(#REF!,2,1)="-",LEFT(#REF!,1),LEFT(#REF!,2)))</f>
        <v>#REF!</v>
      </c>
      <c r="AT11" s="101" t="e">
        <f>LEN(#REF!)</f>
        <v>#REF!</v>
      </c>
      <c r="AU11" s="101" t="e">
        <f>VALUE(IF(MID(#REF!,AT11-1,1)="-",RIGHT(#REF!,1),RIGHT(#REF!,2)))</f>
        <v>#REF!</v>
      </c>
      <c r="AV11" s="101"/>
      <c r="AW11" s="101" t="e">
        <f>VALUE(IF(MID(#REF!,2,1)="-",LEFT(#REF!,1),LEFT(#REF!,2)))</f>
        <v>#REF!</v>
      </c>
      <c r="AX11" s="101" t="e">
        <f>LEN(#REF!)</f>
        <v>#REF!</v>
      </c>
      <c r="AY11" s="101" t="e">
        <f>VALUE(IF(MID(#REF!,AX11-1,1)="-",RIGHT(#REF!,1),RIGHT(#REF!,2)))</f>
        <v>#REF!</v>
      </c>
      <c r="AZ11" s="100"/>
      <c r="BA11" s="101">
        <f t="shared" si="18"/>
        <v>8</v>
      </c>
      <c r="BB11" s="101">
        <f t="shared" si="19"/>
        <v>3</v>
      </c>
      <c r="BC11" s="101">
        <f t="shared" si="20"/>
        <v>9</v>
      </c>
      <c r="BD11" s="72"/>
      <c r="BE11" s="99" t="e">
        <f t="shared" si="21"/>
        <v>#REF!</v>
      </c>
      <c r="BF11" s="99"/>
      <c r="BG11" s="99"/>
      <c r="BH11" s="99"/>
      <c r="BI11" s="99"/>
      <c r="BJ11" s="99"/>
      <c r="BK11" s="99"/>
      <c r="BL11" s="99"/>
      <c r="BM11" s="99"/>
      <c r="BN11" s="99"/>
    </row>
    <row r="12" spans="1:66" ht="24" customHeight="1" x14ac:dyDescent="0.25">
      <c r="A12" s="74"/>
      <c r="B12" s="110">
        <f t="shared" si="22"/>
        <v>45253</v>
      </c>
      <c r="C12" s="113"/>
      <c r="D12" s="114" t="s">
        <v>110</v>
      </c>
      <c r="E12" s="102"/>
      <c r="F12" s="112"/>
      <c r="G12" s="113"/>
      <c r="H12" s="114" t="s">
        <v>110</v>
      </c>
      <c r="I12" s="102"/>
      <c r="J12" s="108" t="s">
        <v>109</v>
      </c>
      <c r="K12" s="82"/>
      <c r="L12" s="82"/>
      <c r="M12" s="82"/>
      <c r="N12" s="82"/>
      <c r="O12" s="82"/>
      <c r="P12" s="101"/>
      <c r="Q12" s="101" t="e">
        <f t="shared" si="0"/>
        <v>#VALUE!</v>
      </c>
      <c r="R12" s="101">
        <f t="shared" si="1"/>
        <v>0</v>
      </c>
      <c r="S12" s="101" t="e">
        <f t="shared" si="2"/>
        <v>#VALUE!</v>
      </c>
      <c r="T12" s="100"/>
      <c r="U12" s="101" t="e">
        <f t="shared" si="3"/>
        <v>#VALUE!</v>
      </c>
      <c r="V12" s="101">
        <f t="shared" si="4"/>
        <v>12</v>
      </c>
      <c r="W12" s="101" t="e">
        <f t="shared" si="5"/>
        <v>#VALUE!</v>
      </c>
      <c r="X12" s="100"/>
      <c r="Y12" s="101" t="e">
        <f t="shared" si="6"/>
        <v>#VALUE!</v>
      </c>
      <c r="Z12" s="101">
        <f t="shared" si="7"/>
        <v>0</v>
      </c>
      <c r="AA12" s="101" t="e">
        <f t="shared" si="8"/>
        <v>#VALUE!</v>
      </c>
      <c r="AB12" s="101"/>
      <c r="AC12" s="101" t="e">
        <f t="shared" si="9"/>
        <v>#VALUE!</v>
      </c>
      <c r="AD12" s="101">
        <f t="shared" si="10"/>
        <v>0</v>
      </c>
      <c r="AE12" s="101" t="e">
        <f t="shared" si="11"/>
        <v>#VALUE!</v>
      </c>
      <c r="AF12" s="101"/>
      <c r="AG12" s="101" t="e">
        <f t="shared" si="12"/>
        <v>#VALUE!</v>
      </c>
      <c r="AH12" s="101">
        <f t="shared" si="13"/>
        <v>12</v>
      </c>
      <c r="AI12" s="101" t="e">
        <f t="shared" si="14"/>
        <v>#VALUE!</v>
      </c>
      <c r="AJ12" s="101"/>
      <c r="AK12" s="101" t="e">
        <f t="shared" si="15"/>
        <v>#VALUE!</v>
      </c>
      <c r="AL12" s="101">
        <f t="shared" si="16"/>
        <v>0</v>
      </c>
      <c r="AM12" s="101" t="e">
        <f t="shared" si="17"/>
        <v>#VALUE!</v>
      </c>
      <c r="AN12" s="100"/>
      <c r="AO12" s="101" t="e">
        <f>VALUE(IF(MID(#REF!,2,1)="-",LEFT(#REF!,1),LEFT(#REF!,2)))</f>
        <v>#REF!</v>
      </c>
      <c r="AP12" s="101" t="e">
        <f>LEN(#REF!)</f>
        <v>#REF!</v>
      </c>
      <c r="AQ12" s="101" t="e">
        <f>VALUE(IF(MID(#REF!,AP12-1,1)="-",RIGHT(#REF!,1),RIGHT(#REF!,2)))</f>
        <v>#REF!</v>
      </c>
      <c r="AR12" s="100"/>
      <c r="AS12" s="101" t="e">
        <f>VALUE(IF(MID(#REF!,2,1)="-",LEFT(#REF!,1),LEFT(#REF!,2)))</f>
        <v>#REF!</v>
      </c>
      <c r="AT12" s="101" t="e">
        <f>LEN(#REF!)</f>
        <v>#REF!</v>
      </c>
      <c r="AU12" s="101" t="e">
        <f>VALUE(IF(MID(#REF!,AT12-1,1)="-",RIGHT(#REF!,1),RIGHT(#REF!,2)))</f>
        <v>#REF!</v>
      </c>
      <c r="AV12" s="101"/>
      <c r="AW12" s="101" t="e">
        <f>VALUE(IF(MID(#REF!,2,1)="-",LEFT(#REF!,1),LEFT(#REF!,2)))</f>
        <v>#REF!</v>
      </c>
      <c r="AX12" s="101" t="e">
        <f>LEN(#REF!)</f>
        <v>#REF!</v>
      </c>
      <c r="AY12" s="101" t="e">
        <f>VALUE(IF(MID(#REF!,AX12-1,1)="-",RIGHT(#REF!,1),RIGHT(#REF!,2)))</f>
        <v>#REF!</v>
      </c>
      <c r="AZ12" s="100"/>
      <c r="BA12" s="101">
        <f t="shared" si="18"/>
        <v>3</v>
      </c>
      <c r="BB12" s="101">
        <f t="shared" si="19"/>
        <v>3</v>
      </c>
      <c r="BC12" s="101">
        <f t="shared" si="20"/>
        <v>5</v>
      </c>
      <c r="BD12" s="72"/>
      <c r="BE12" s="99" t="e">
        <f t="shared" si="21"/>
        <v>#VALUE!</v>
      </c>
      <c r="BF12" s="99"/>
      <c r="BG12" s="99"/>
      <c r="BH12" s="99"/>
      <c r="BI12" s="99"/>
      <c r="BJ12" s="99"/>
      <c r="BK12" s="99"/>
      <c r="BL12" s="99"/>
      <c r="BM12" s="99"/>
      <c r="BN12" s="99"/>
    </row>
    <row r="13" spans="1:66" ht="24" customHeight="1" x14ac:dyDescent="0.25">
      <c r="A13" s="74"/>
      <c r="B13" s="110">
        <f t="shared" si="22"/>
        <v>45260</v>
      </c>
      <c r="C13" s="137" t="s">
        <v>114</v>
      </c>
      <c r="D13" s="140" t="s">
        <v>142</v>
      </c>
      <c r="E13" s="143" t="s">
        <v>162</v>
      </c>
      <c r="F13" s="112"/>
      <c r="G13" s="136" t="s">
        <v>143</v>
      </c>
      <c r="H13" s="145" t="s">
        <v>158</v>
      </c>
      <c r="I13" s="147" t="s">
        <v>149</v>
      </c>
      <c r="J13" s="108" t="s">
        <v>109</v>
      </c>
      <c r="K13" s="82"/>
      <c r="L13" s="82"/>
      <c r="M13" s="82"/>
      <c r="N13" s="82"/>
      <c r="O13" s="82"/>
      <c r="P13" s="101"/>
      <c r="Q13" s="101">
        <f t="shared" si="0"/>
        <v>4</v>
      </c>
      <c r="R13" s="101">
        <f t="shared" si="1"/>
        <v>3</v>
      </c>
      <c r="S13" s="101">
        <f t="shared" si="2"/>
        <v>1</v>
      </c>
      <c r="T13" s="100"/>
      <c r="U13" s="101">
        <f t="shared" si="3"/>
        <v>2</v>
      </c>
      <c r="V13" s="101">
        <f t="shared" si="4"/>
        <v>3</v>
      </c>
      <c r="W13" s="101">
        <f t="shared" si="5"/>
        <v>1</v>
      </c>
      <c r="X13" s="100"/>
      <c r="Y13" s="101">
        <f t="shared" si="6"/>
        <v>4</v>
      </c>
      <c r="Z13" s="101">
        <f t="shared" si="7"/>
        <v>3</v>
      </c>
      <c r="AA13" s="101">
        <f t="shared" si="8"/>
        <v>3</v>
      </c>
      <c r="AB13" s="101"/>
      <c r="AC13" s="101">
        <f t="shared" si="9"/>
        <v>2</v>
      </c>
      <c r="AD13" s="101">
        <f t="shared" si="10"/>
        <v>3</v>
      </c>
      <c r="AE13" s="101">
        <f t="shared" si="11"/>
        <v>5</v>
      </c>
      <c r="AF13" s="101"/>
      <c r="AG13" s="101">
        <f t="shared" si="12"/>
        <v>6</v>
      </c>
      <c r="AH13" s="101">
        <f t="shared" si="13"/>
        <v>3</v>
      </c>
      <c r="AI13" s="101">
        <f t="shared" si="14"/>
        <v>3</v>
      </c>
      <c r="AJ13" s="101"/>
      <c r="AK13" s="101">
        <f t="shared" si="15"/>
        <v>6</v>
      </c>
      <c r="AL13" s="101">
        <f t="shared" si="16"/>
        <v>3</v>
      </c>
      <c r="AM13" s="101">
        <f t="shared" si="17"/>
        <v>5</v>
      </c>
      <c r="AN13" s="100"/>
      <c r="AO13" s="101" t="e">
        <f>VALUE(IF(MID(#REF!,2,1)="-",LEFT(#REF!,1),LEFT(#REF!,2)))</f>
        <v>#REF!</v>
      </c>
      <c r="AP13" s="101" t="e">
        <f>LEN(#REF!)</f>
        <v>#REF!</v>
      </c>
      <c r="AQ13" s="101" t="e">
        <f>VALUE(IF(MID(#REF!,AP13-1,1)="-",RIGHT(#REF!,1),RIGHT(#REF!,2)))</f>
        <v>#REF!</v>
      </c>
      <c r="AR13" s="100"/>
      <c r="AS13" s="101" t="e">
        <f>VALUE(IF(MID(#REF!,2,1)="-",LEFT(#REF!,1),LEFT(#REF!,2)))</f>
        <v>#REF!</v>
      </c>
      <c r="AT13" s="101" t="e">
        <f>LEN(#REF!)</f>
        <v>#REF!</v>
      </c>
      <c r="AU13" s="101" t="e">
        <f>VALUE(IF(MID(#REF!,AT13-1,1)="-",RIGHT(#REF!,1),RIGHT(#REF!,2)))</f>
        <v>#REF!</v>
      </c>
      <c r="AV13" s="101"/>
      <c r="AW13" s="101" t="e">
        <f>VALUE(IF(MID(#REF!,2,1)="-",LEFT(#REF!,1),LEFT(#REF!,2)))</f>
        <v>#REF!</v>
      </c>
      <c r="AX13" s="101" t="e">
        <f>LEN(#REF!)</f>
        <v>#REF!</v>
      </c>
      <c r="AY13" s="101" t="e">
        <f>VALUE(IF(MID(#REF!,AX13-1,1)="-",RIGHT(#REF!,1),RIGHT(#REF!,2)))</f>
        <v>#REF!</v>
      </c>
      <c r="AZ13" s="100"/>
      <c r="BA13" s="101">
        <f t="shared" si="18"/>
        <v>3</v>
      </c>
      <c r="BB13" s="101">
        <f t="shared" si="19"/>
        <v>3</v>
      </c>
      <c r="BC13" s="101">
        <f t="shared" si="20"/>
        <v>5</v>
      </c>
      <c r="BD13" s="72"/>
      <c r="BE13" s="99" t="e">
        <f t="shared" si="21"/>
        <v>#REF!</v>
      </c>
      <c r="BF13" s="99"/>
      <c r="BG13" s="99"/>
      <c r="BH13" s="99"/>
      <c r="BI13" s="99"/>
      <c r="BJ13" s="99"/>
      <c r="BK13" s="99"/>
      <c r="BL13" s="99"/>
      <c r="BM13" s="99"/>
      <c r="BN13" s="99"/>
    </row>
    <row r="14" spans="1:66" ht="24" customHeight="1" thickBot="1" x14ac:dyDescent="0.3">
      <c r="A14" s="74"/>
      <c r="B14" s="110">
        <f t="shared" si="22"/>
        <v>45267</v>
      </c>
      <c r="C14" s="138" t="s">
        <v>142</v>
      </c>
      <c r="D14" s="141" t="s">
        <v>162</v>
      </c>
      <c r="E14" s="144" t="s">
        <v>114</v>
      </c>
      <c r="F14" s="109"/>
      <c r="G14" s="138" t="s">
        <v>158</v>
      </c>
      <c r="H14" s="146" t="s">
        <v>149</v>
      </c>
      <c r="I14" s="148" t="s">
        <v>143</v>
      </c>
      <c r="J14" s="108" t="s">
        <v>109</v>
      </c>
      <c r="K14" s="82"/>
      <c r="L14" s="82"/>
      <c r="M14" s="82"/>
      <c r="N14" s="82"/>
      <c r="O14" s="82"/>
      <c r="P14" s="101"/>
      <c r="Q14" s="101">
        <f t="shared" si="0"/>
        <v>2</v>
      </c>
      <c r="R14" s="101">
        <f t="shared" si="1"/>
        <v>3</v>
      </c>
      <c r="S14" s="101">
        <f t="shared" si="2"/>
        <v>1</v>
      </c>
      <c r="T14" s="100"/>
      <c r="U14" s="101">
        <f t="shared" si="3"/>
        <v>4</v>
      </c>
      <c r="V14" s="101">
        <f t="shared" si="4"/>
        <v>3</v>
      </c>
      <c r="W14" s="101">
        <f t="shared" si="5"/>
        <v>3</v>
      </c>
      <c r="X14" s="100"/>
      <c r="Y14" s="101">
        <f t="shared" si="6"/>
        <v>4</v>
      </c>
      <c r="Z14" s="101">
        <f t="shared" si="7"/>
        <v>3</v>
      </c>
      <c r="AA14" s="101">
        <f t="shared" si="8"/>
        <v>1</v>
      </c>
      <c r="AB14" s="101"/>
      <c r="AC14" s="101">
        <f t="shared" si="9"/>
        <v>6</v>
      </c>
      <c r="AD14" s="101">
        <f t="shared" si="10"/>
        <v>3</v>
      </c>
      <c r="AE14" s="101">
        <f t="shared" si="11"/>
        <v>3</v>
      </c>
      <c r="AF14" s="101"/>
      <c r="AG14" s="101">
        <f t="shared" si="12"/>
        <v>6</v>
      </c>
      <c r="AH14" s="101">
        <f t="shared" si="13"/>
        <v>3</v>
      </c>
      <c r="AI14" s="101">
        <f t="shared" si="14"/>
        <v>5</v>
      </c>
      <c r="AJ14" s="101"/>
      <c r="AK14" s="101">
        <f t="shared" si="15"/>
        <v>2</v>
      </c>
      <c r="AL14" s="101">
        <f t="shared" si="16"/>
        <v>3</v>
      </c>
      <c r="AM14" s="101">
        <f t="shared" si="17"/>
        <v>5</v>
      </c>
      <c r="AN14" s="100"/>
      <c r="AO14" s="101" t="e">
        <f>VALUE(IF(MID(#REF!,2,1)="-",LEFT(#REF!,1),LEFT(#REF!,2)))</f>
        <v>#REF!</v>
      </c>
      <c r="AP14" s="101" t="e">
        <f>LEN(#REF!)</f>
        <v>#REF!</v>
      </c>
      <c r="AQ14" s="101" t="e">
        <f>VALUE(IF(MID(#REF!,AP14-1,1)="-",RIGHT(#REF!,1),RIGHT(#REF!,2)))</f>
        <v>#REF!</v>
      </c>
      <c r="AR14" s="100"/>
      <c r="AS14" s="101" t="e">
        <f>VALUE(IF(MID(#REF!,2,1)="-",LEFT(#REF!,1),LEFT(#REF!,2)))</f>
        <v>#REF!</v>
      </c>
      <c r="AT14" s="101" t="e">
        <f>LEN(#REF!)</f>
        <v>#REF!</v>
      </c>
      <c r="AU14" s="101" t="e">
        <f>VALUE(IF(MID(#REF!,AT14-1,1)="-",RIGHT(#REF!,1),RIGHT(#REF!,2)))</f>
        <v>#REF!</v>
      </c>
      <c r="AV14" s="101"/>
      <c r="AW14" s="101" t="e">
        <f>VALUE(IF(MID(#REF!,2,1)="-",LEFT(#REF!,1),LEFT(#REF!,2)))</f>
        <v>#REF!</v>
      </c>
      <c r="AX14" s="101" t="e">
        <f>LEN(#REF!)</f>
        <v>#REF!</v>
      </c>
      <c r="AY14" s="101" t="e">
        <f>VALUE(IF(MID(#REF!,AX14-1,1)="-",RIGHT(#REF!,1),RIGHT(#REF!,2)))</f>
        <v>#REF!</v>
      </c>
      <c r="AZ14" s="100"/>
      <c r="BA14" s="101">
        <f t="shared" si="18"/>
        <v>3</v>
      </c>
      <c r="BB14" s="101">
        <f t="shared" si="19"/>
        <v>3</v>
      </c>
      <c r="BC14" s="101">
        <f t="shared" si="20"/>
        <v>5</v>
      </c>
      <c r="BD14" s="72"/>
      <c r="BE14" s="99" t="e">
        <f t="shared" si="21"/>
        <v>#REF!</v>
      </c>
      <c r="BF14" s="99"/>
      <c r="BG14" s="99"/>
      <c r="BH14" s="99"/>
      <c r="BI14" s="99"/>
      <c r="BJ14" s="99"/>
      <c r="BK14" s="99"/>
      <c r="BL14" s="99"/>
      <c r="BM14" s="99"/>
      <c r="BN14" s="99"/>
    </row>
    <row r="15" spans="1:66" ht="21.75" hidden="1" customHeight="1" thickBot="1" x14ac:dyDescent="0.3">
      <c r="A15" s="74"/>
      <c r="B15" s="107">
        <f t="shared" ref="B15" si="23">B14+7</f>
        <v>45274</v>
      </c>
      <c r="C15" s="105"/>
      <c r="D15" s="104"/>
      <c r="E15" s="103"/>
      <c r="F15" s="106"/>
      <c r="G15" s="105"/>
      <c r="H15" s="104"/>
      <c r="I15" s="103"/>
      <c r="J15" s="102" t="s">
        <v>108</v>
      </c>
      <c r="K15" s="82"/>
      <c r="L15" s="82"/>
      <c r="M15" s="82"/>
      <c r="N15" s="82"/>
      <c r="O15" s="82"/>
      <c r="P15" s="101"/>
      <c r="Q15" s="101" t="e">
        <f t="shared" si="0"/>
        <v>#VALUE!</v>
      </c>
      <c r="R15" s="101">
        <f t="shared" si="1"/>
        <v>0</v>
      </c>
      <c r="S15" s="101" t="e">
        <f t="shared" si="2"/>
        <v>#VALUE!</v>
      </c>
      <c r="T15" s="100"/>
      <c r="U15" s="101" t="e">
        <f t="shared" si="3"/>
        <v>#VALUE!</v>
      </c>
      <c r="V15" s="101">
        <f t="shared" si="4"/>
        <v>0</v>
      </c>
      <c r="W15" s="101" t="e">
        <f t="shared" si="5"/>
        <v>#VALUE!</v>
      </c>
      <c r="X15" s="100"/>
      <c r="Y15" s="101" t="e">
        <f t="shared" si="6"/>
        <v>#VALUE!</v>
      </c>
      <c r="Z15" s="101">
        <f t="shared" si="7"/>
        <v>0</v>
      </c>
      <c r="AA15" s="101" t="e">
        <f t="shared" si="8"/>
        <v>#VALUE!</v>
      </c>
      <c r="AB15" s="101"/>
      <c r="AC15" s="101" t="e">
        <f>VALUE(IF(MID(#REF!,2,1)="-",LEFT(#REF!,1),LEFT(#REF!,2)))</f>
        <v>#REF!</v>
      </c>
      <c r="AD15" s="101" t="e">
        <f>LEN(#REF!)</f>
        <v>#REF!</v>
      </c>
      <c r="AE15" s="101" t="e">
        <f>VALUE(IF(MID(#REF!,AD15-1,1)="-",RIGHT(#REF!,1),RIGHT(#REF!,2)))</f>
        <v>#REF!</v>
      </c>
      <c r="AF15" s="101"/>
      <c r="AG15" s="101" t="e">
        <f>VALUE(IF(MID(#REF!,2,1)="-",LEFT(#REF!,1),LEFT(#REF!,2)))</f>
        <v>#REF!</v>
      </c>
      <c r="AH15" s="101" t="e">
        <f>LEN(#REF!)</f>
        <v>#REF!</v>
      </c>
      <c r="AI15" s="101" t="e">
        <f>VALUE(IF(MID(#REF!,AH15-1,1)="-",RIGHT(#REF!,1),RIGHT(#REF!,2)))</f>
        <v>#REF!</v>
      </c>
      <c r="AJ15" s="101"/>
      <c r="AK15" s="101" t="e">
        <f>VALUE(IF(MID(#REF!,2,1)="-",LEFT(#REF!,1),LEFT(#REF!,2)))</f>
        <v>#REF!</v>
      </c>
      <c r="AL15" s="101" t="e">
        <f>LEN(#REF!)</f>
        <v>#REF!</v>
      </c>
      <c r="AM15" s="101" t="e">
        <f>VALUE(IF(MID(#REF!,AL15-1,1)="-",RIGHT(#REF!,1),RIGHT(#REF!,2)))</f>
        <v>#REF!</v>
      </c>
      <c r="AN15" s="100"/>
      <c r="AO15" s="101" t="e">
        <f>VALUE(IF(MID(G15,2,1)="-",LEFT(G15,1),LEFT(G15,2)))</f>
        <v>#VALUE!</v>
      </c>
      <c r="AP15" s="101">
        <f>LEN(G15)</f>
        <v>0</v>
      </c>
      <c r="AQ15" s="101" t="e">
        <f>VALUE(IF(MID(G15,AP15-1,1)="-",RIGHT(G15,1),RIGHT(G15,2)))</f>
        <v>#VALUE!</v>
      </c>
      <c r="AR15" s="100"/>
      <c r="AS15" s="101" t="e">
        <f>VALUE(IF(MID(H15,2,1)="-",LEFT(H15,1),LEFT(H15,2)))</f>
        <v>#VALUE!</v>
      </c>
      <c r="AT15" s="101">
        <f>LEN(H15)</f>
        <v>0</v>
      </c>
      <c r="AU15" s="101" t="e">
        <f>VALUE(IF(MID(H15,AT15-1,1)="-",RIGHT(H15,1),RIGHT(H15,2)))</f>
        <v>#VALUE!</v>
      </c>
      <c r="AV15" s="101"/>
      <c r="AW15" s="101" t="e">
        <f>VALUE(IF(MID(I15,2,1)="-",LEFT(I15,1),LEFT(I15,2)))</f>
        <v>#VALUE!</v>
      </c>
      <c r="AX15" s="101">
        <f>LEN(I15)</f>
        <v>0</v>
      </c>
      <c r="AY15" s="101" t="e">
        <f>VALUE(IF(MID(I15,AX15-1,1)="-",RIGHT(I15,1),RIGHT(I15,2)))</f>
        <v>#VALUE!</v>
      </c>
      <c r="AZ15" s="100"/>
      <c r="BA15" s="101">
        <f t="shared" si="18"/>
        <v>9</v>
      </c>
      <c r="BB15" s="101">
        <f t="shared" si="19"/>
        <v>3</v>
      </c>
      <c r="BC15" s="101">
        <f t="shared" si="20"/>
        <v>3</v>
      </c>
      <c r="BD15" s="72"/>
      <c r="BE15" s="99" t="e">
        <f t="shared" si="21"/>
        <v>#VALUE!</v>
      </c>
      <c r="BF15" s="99"/>
      <c r="BG15" s="99"/>
      <c r="BH15" s="99"/>
      <c r="BI15" s="99"/>
      <c r="BJ15" s="99"/>
      <c r="BK15" s="99"/>
      <c r="BL15" s="99"/>
      <c r="BM15" s="99"/>
      <c r="BN15" s="99"/>
    </row>
    <row r="16" spans="1:66" ht="3.75" customHeight="1" thickTop="1" x14ac:dyDescent="0.25">
      <c r="A16" s="74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101"/>
      <c r="Q16" s="101"/>
      <c r="R16" s="101"/>
      <c r="S16" s="101"/>
      <c r="T16" s="101"/>
      <c r="U16" s="100"/>
      <c r="V16" s="100"/>
      <c r="W16" s="100"/>
      <c r="X16" s="100"/>
      <c r="Y16" s="100"/>
      <c r="Z16" s="101"/>
      <c r="AA16" s="100"/>
      <c r="AB16" s="100"/>
      <c r="AC16" s="100"/>
      <c r="AD16" s="100"/>
      <c r="AE16" s="100"/>
      <c r="AF16" s="100"/>
      <c r="AG16" s="101" t="e">
        <f>VALUE(IF(MID(E16,2,1)="-",LEFT(E16,1),LEFT(E16,2)))</f>
        <v>#VALUE!</v>
      </c>
      <c r="AH16" s="101">
        <f>LEN(E16)</f>
        <v>0</v>
      </c>
      <c r="AI16" s="101" t="e">
        <f>VALUE(IF(MID(E16,AH16-1,1)="-",RIGHT(E16,1),RIGHT(E16,2)))</f>
        <v>#VALUE!</v>
      </c>
      <c r="AJ16" s="100"/>
      <c r="AK16" s="101" t="e">
        <f>VALUE(IF(MID(#REF!,2,1)="-",LEFT(#REF!,1),LEFT(#REF!,2)))</f>
        <v>#REF!</v>
      </c>
      <c r="AL16" s="101" t="e">
        <f>LEN(#REF!)</f>
        <v>#REF!</v>
      </c>
      <c r="AM16" s="101" t="e">
        <f>VALUE(IF(MID(#REF!,AL16-1,1)="-",RIGHT(#REF!,1),RIGHT(#REF!,2)))</f>
        <v>#REF!</v>
      </c>
      <c r="AN16" s="101"/>
      <c r="AO16" s="101"/>
      <c r="AP16" s="101"/>
      <c r="AQ16" s="100"/>
      <c r="AR16" s="101"/>
      <c r="AS16" s="101"/>
      <c r="AT16" s="101"/>
      <c r="AU16" s="100"/>
      <c r="AV16" s="100"/>
      <c r="AW16" s="100"/>
      <c r="AX16" s="101"/>
      <c r="AY16" s="100"/>
      <c r="AZ16" s="101"/>
      <c r="BA16" s="100"/>
      <c r="BB16" s="100"/>
      <c r="BC16" s="100"/>
      <c r="BD16" s="72"/>
      <c r="BE16" s="99"/>
      <c r="BF16" s="99"/>
      <c r="BG16" s="99"/>
      <c r="BH16" s="99"/>
      <c r="BI16" s="99"/>
      <c r="BJ16" s="99"/>
      <c r="BK16" s="99"/>
      <c r="BL16" s="99"/>
      <c r="BM16" s="99"/>
      <c r="BN16" s="99"/>
    </row>
    <row r="17" spans="1:66" ht="2.25" customHeight="1" x14ac:dyDescent="0.25">
      <c r="A17" s="74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101"/>
      <c r="Q17" s="101"/>
      <c r="R17" s="101"/>
      <c r="S17" s="101"/>
      <c r="T17" s="101"/>
      <c r="U17" s="100"/>
      <c r="V17" s="100"/>
      <c r="W17" s="100"/>
      <c r="X17" s="100"/>
      <c r="Y17" s="100"/>
      <c r="Z17" s="101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1"/>
      <c r="AO17" s="101"/>
      <c r="AP17" s="101"/>
      <c r="AQ17" s="100"/>
      <c r="AR17" s="101"/>
      <c r="AS17" s="101"/>
      <c r="AT17" s="101"/>
      <c r="AU17" s="100"/>
      <c r="AV17" s="100"/>
      <c r="AW17" s="100"/>
      <c r="AX17" s="101"/>
      <c r="AY17" s="100"/>
      <c r="AZ17" s="101"/>
      <c r="BA17" s="100"/>
      <c r="BB17" s="100"/>
      <c r="BC17" s="100"/>
      <c r="BD17" s="72"/>
      <c r="BE17" s="99"/>
      <c r="BF17" s="99"/>
      <c r="BG17" s="99"/>
      <c r="BH17" s="99"/>
      <c r="BI17" s="99"/>
      <c r="BJ17" s="99"/>
      <c r="BK17" s="99"/>
      <c r="BL17" s="99"/>
      <c r="BM17" s="99"/>
      <c r="BN17" s="99"/>
    </row>
    <row r="18" spans="1:66" s="88" customFormat="1" ht="18" customHeight="1" x14ac:dyDescent="0.3">
      <c r="A18" s="94"/>
      <c r="B18" s="95"/>
      <c r="C18" s="94"/>
      <c r="D18" s="94"/>
      <c r="E18" s="199" t="s">
        <v>163</v>
      </c>
      <c r="F18" s="199"/>
      <c r="G18" s="199"/>
      <c r="H18" s="94"/>
      <c r="I18" s="94"/>
      <c r="J18" s="93"/>
      <c r="K18" s="93"/>
      <c r="L18" s="93"/>
      <c r="M18" s="93"/>
      <c r="N18" s="93"/>
      <c r="O18" s="93"/>
      <c r="P18" s="97"/>
      <c r="Q18" s="97" t="s">
        <v>107</v>
      </c>
      <c r="R18" s="97"/>
      <c r="S18" s="98">
        <f t="shared" ref="S18:S23" si="24">VALUE(LEFT(E18,1))</f>
        <v>1</v>
      </c>
      <c r="T18" s="97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7"/>
      <c r="AO18" s="97"/>
      <c r="AP18" s="97"/>
      <c r="AQ18" s="96"/>
      <c r="AR18" s="97"/>
      <c r="AS18" s="97"/>
      <c r="AT18" s="97"/>
      <c r="AU18" s="96"/>
      <c r="AV18" s="96"/>
      <c r="AW18" s="96"/>
      <c r="AX18" s="97"/>
      <c r="AY18" s="96"/>
      <c r="AZ18" s="97"/>
      <c r="BA18" s="96"/>
      <c r="BB18" s="96"/>
      <c r="BC18" s="96"/>
      <c r="BD18" s="90"/>
      <c r="BE18" s="89"/>
      <c r="BF18" s="89"/>
      <c r="BG18" s="89"/>
      <c r="BH18" s="89"/>
      <c r="BI18" s="89"/>
      <c r="BJ18" s="89"/>
      <c r="BK18" s="89"/>
      <c r="BL18" s="89"/>
      <c r="BM18" s="89"/>
      <c r="BN18" s="89"/>
    </row>
    <row r="19" spans="1:66" s="88" customFormat="1" ht="18" customHeight="1" x14ac:dyDescent="0.3">
      <c r="A19" s="94"/>
      <c r="B19" s="95"/>
      <c r="C19" s="94"/>
      <c r="D19" s="94"/>
      <c r="E19" s="199" t="s">
        <v>106</v>
      </c>
      <c r="F19" s="199"/>
      <c r="G19" s="199"/>
      <c r="H19" s="94"/>
      <c r="I19" s="94"/>
      <c r="J19" s="93"/>
      <c r="K19" s="93"/>
      <c r="L19" s="93"/>
      <c r="M19" s="93"/>
      <c r="N19" s="93"/>
      <c r="O19" s="93"/>
      <c r="P19" s="97"/>
      <c r="Q19" s="97" t="s">
        <v>105</v>
      </c>
      <c r="R19" s="97"/>
      <c r="S19" s="98">
        <f t="shared" si="24"/>
        <v>2</v>
      </c>
      <c r="T19" s="97"/>
      <c r="U19" s="96"/>
      <c r="V19" s="96"/>
      <c r="W19" s="96"/>
      <c r="X19" s="96"/>
      <c r="Y19" s="96"/>
      <c r="Z19" s="97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7"/>
      <c r="AO19" s="97"/>
      <c r="AP19" s="97"/>
      <c r="AQ19" s="96"/>
      <c r="AR19" s="97"/>
      <c r="AS19" s="97"/>
      <c r="AT19" s="97"/>
      <c r="AU19" s="96"/>
      <c r="AV19" s="96"/>
      <c r="AW19" s="96"/>
      <c r="AX19" s="97"/>
      <c r="AY19" s="96"/>
      <c r="AZ19" s="97"/>
      <c r="BA19" s="96"/>
      <c r="BB19" s="96"/>
      <c r="BC19" s="96"/>
      <c r="BD19" s="90"/>
      <c r="BE19" s="89"/>
      <c r="BF19" s="89"/>
      <c r="BG19" s="89"/>
      <c r="BH19" s="89"/>
      <c r="BI19" s="89"/>
      <c r="BJ19" s="89"/>
      <c r="BK19" s="89"/>
      <c r="BL19" s="89"/>
      <c r="BM19" s="89"/>
      <c r="BN19" s="89"/>
    </row>
    <row r="20" spans="1:66" s="88" customFormat="1" ht="18" customHeight="1" x14ac:dyDescent="0.3">
      <c r="A20" s="94"/>
      <c r="B20" s="95"/>
      <c r="C20" s="94"/>
      <c r="D20" s="94"/>
      <c r="E20" s="199" t="s">
        <v>104</v>
      </c>
      <c r="F20" s="199"/>
      <c r="G20" s="199"/>
      <c r="H20" s="94"/>
      <c r="I20" s="94"/>
      <c r="J20" s="93"/>
      <c r="K20" s="93"/>
      <c r="L20" s="93"/>
      <c r="M20" s="93"/>
      <c r="N20" s="93"/>
      <c r="O20" s="93"/>
      <c r="P20" s="93"/>
      <c r="Q20" s="91" t="s">
        <v>103</v>
      </c>
      <c r="R20" s="91"/>
      <c r="S20" s="92">
        <f t="shared" si="24"/>
        <v>3</v>
      </c>
      <c r="T20" s="91"/>
      <c r="U20" s="90"/>
      <c r="V20" s="90"/>
      <c r="W20" s="90"/>
      <c r="X20" s="90"/>
      <c r="Y20" s="90"/>
      <c r="Z20" s="91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1"/>
      <c r="AO20" s="91"/>
      <c r="AP20" s="91"/>
      <c r="AQ20" s="90"/>
      <c r="AR20" s="91"/>
      <c r="AS20" s="91"/>
      <c r="AT20" s="91"/>
      <c r="AU20" s="90"/>
      <c r="AV20" s="90"/>
      <c r="AW20" s="90"/>
      <c r="AX20" s="91"/>
      <c r="AY20" s="90"/>
      <c r="AZ20" s="91"/>
      <c r="BA20" s="90"/>
      <c r="BB20" s="90"/>
      <c r="BC20" s="90"/>
      <c r="BD20" s="90"/>
      <c r="BE20" s="89"/>
      <c r="BF20" s="89"/>
      <c r="BG20" s="89"/>
      <c r="BH20" s="89"/>
      <c r="BI20" s="89"/>
      <c r="BJ20" s="89"/>
      <c r="BK20" s="89"/>
      <c r="BL20" s="89"/>
      <c r="BM20" s="89"/>
      <c r="BN20" s="89"/>
    </row>
    <row r="21" spans="1:66" s="88" customFormat="1" ht="18" customHeight="1" x14ac:dyDescent="0.3">
      <c r="A21" s="94"/>
      <c r="B21" s="95"/>
      <c r="C21" s="94"/>
      <c r="D21" s="94"/>
      <c r="E21" s="199" t="s">
        <v>164</v>
      </c>
      <c r="F21" s="199"/>
      <c r="G21" s="199"/>
      <c r="H21" s="94"/>
      <c r="I21" s="94"/>
      <c r="J21" s="93"/>
      <c r="K21" s="93"/>
      <c r="L21" s="93"/>
      <c r="M21" s="93"/>
      <c r="N21" s="93"/>
      <c r="O21" s="93"/>
      <c r="P21" s="93"/>
      <c r="Q21" s="91" t="s">
        <v>102</v>
      </c>
      <c r="R21" s="91"/>
      <c r="S21" s="92">
        <f t="shared" si="24"/>
        <v>4</v>
      </c>
      <c r="T21" s="91"/>
      <c r="U21" s="90"/>
      <c r="V21" s="90"/>
      <c r="W21" s="90"/>
      <c r="X21" s="90"/>
      <c r="Y21" s="90"/>
      <c r="Z21" s="91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1"/>
      <c r="AO21" s="91"/>
      <c r="AP21" s="91"/>
      <c r="AQ21" s="90"/>
      <c r="AR21" s="91"/>
      <c r="AS21" s="91"/>
      <c r="AT21" s="91"/>
      <c r="AU21" s="90"/>
      <c r="AV21" s="90"/>
      <c r="AW21" s="90"/>
      <c r="AX21" s="91"/>
      <c r="AY21" s="90"/>
      <c r="AZ21" s="91"/>
      <c r="BA21" s="90"/>
      <c r="BB21" s="90"/>
      <c r="BC21" s="90"/>
      <c r="BD21" s="90"/>
      <c r="BE21" s="89"/>
      <c r="BF21" s="89"/>
      <c r="BG21" s="89"/>
      <c r="BH21" s="89"/>
      <c r="BI21" s="89"/>
      <c r="BJ21" s="89"/>
      <c r="BK21" s="89"/>
      <c r="BL21" s="89"/>
      <c r="BM21" s="89"/>
      <c r="BN21" s="89"/>
    </row>
    <row r="22" spans="1:66" s="88" customFormat="1" ht="18" customHeight="1" x14ac:dyDescent="0.3">
      <c r="A22" s="94"/>
      <c r="B22" s="95"/>
      <c r="C22" s="94"/>
      <c r="D22" s="94"/>
      <c r="E22" s="199" t="s">
        <v>216</v>
      </c>
      <c r="F22" s="199"/>
      <c r="G22" s="199"/>
      <c r="H22" s="94"/>
      <c r="I22" s="94"/>
      <c r="J22" s="93"/>
      <c r="K22" s="93"/>
      <c r="L22" s="93"/>
      <c r="M22" s="93"/>
      <c r="N22" s="93"/>
      <c r="O22" s="93"/>
      <c r="P22" s="93"/>
      <c r="Q22" s="91" t="s">
        <v>101</v>
      </c>
      <c r="R22" s="91"/>
      <c r="S22" s="92">
        <f t="shared" si="24"/>
        <v>5</v>
      </c>
      <c r="T22" s="91"/>
      <c r="U22" s="90"/>
      <c r="V22" s="90"/>
      <c r="W22" s="90"/>
      <c r="X22" s="90"/>
      <c r="Y22" s="90"/>
      <c r="Z22" s="91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1"/>
      <c r="AO22" s="91"/>
      <c r="AP22" s="91"/>
      <c r="AQ22" s="90"/>
      <c r="AR22" s="91"/>
      <c r="AS22" s="91"/>
      <c r="AT22" s="91"/>
      <c r="AU22" s="90"/>
      <c r="AV22" s="90"/>
      <c r="AW22" s="90"/>
      <c r="AX22" s="91"/>
      <c r="AY22" s="90"/>
      <c r="AZ22" s="91"/>
      <c r="BA22" s="90"/>
      <c r="BB22" s="90"/>
      <c r="BC22" s="90"/>
      <c r="BD22" s="90"/>
      <c r="BE22" s="89"/>
      <c r="BF22" s="89"/>
      <c r="BG22" s="89"/>
      <c r="BH22" s="89"/>
      <c r="BI22" s="89"/>
      <c r="BJ22" s="89"/>
      <c r="BK22" s="89"/>
      <c r="BL22" s="89"/>
      <c r="BM22" s="89"/>
      <c r="BN22" s="89"/>
    </row>
    <row r="23" spans="1:66" s="88" customFormat="1" ht="18" customHeight="1" x14ac:dyDescent="0.3">
      <c r="A23" s="94"/>
      <c r="B23" s="95"/>
      <c r="C23" s="94"/>
      <c r="D23" s="94"/>
      <c r="E23" s="199" t="s">
        <v>100</v>
      </c>
      <c r="F23" s="199"/>
      <c r="G23" s="199"/>
      <c r="H23" s="94"/>
      <c r="I23" s="94"/>
      <c r="J23" s="93"/>
      <c r="K23" s="93"/>
      <c r="L23" s="93"/>
      <c r="M23" s="93"/>
      <c r="N23" s="93"/>
      <c r="O23" s="93"/>
      <c r="P23" s="93"/>
      <c r="Q23" s="91" t="s">
        <v>99</v>
      </c>
      <c r="R23" s="91"/>
      <c r="S23" s="92">
        <f t="shared" si="24"/>
        <v>6</v>
      </c>
      <c r="T23" s="91"/>
      <c r="U23" s="90"/>
      <c r="V23" s="90"/>
      <c r="W23" s="90"/>
      <c r="X23" s="90"/>
      <c r="Y23" s="90"/>
      <c r="Z23" s="91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1"/>
      <c r="AO23" s="91"/>
      <c r="AP23" s="91"/>
      <c r="AQ23" s="90"/>
      <c r="AR23" s="91"/>
      <c r="AS23" s="91"/>
      <c r="AT23" s="91"/>
      <c r="AU23" s="90"/>
      <c r="AV23" s="90"/>
      <c r="AW23" s="90"/>
      <c r="AX23" s="91"/>
      <c r="AY23" s="90"/>
      <c r="AZ23" s="91"/>
      <c r="BA23" s="90"/>
      <c r="BB23" s="90"/>
      <c r="BC23" s="90"/>
      <c r="BD23" s="90"/>
      <c r="BE23" s="89"/>
      <c r="BF23" s="89"/>
      <c r="BG23" s="89"/>
      <c r="BH23" s="89"/>
      <c r="BI23" s="89"/>
      <c r="BJ23" s="89"/>
      <c r="BK23" s="89"/>
      <c r="BL23" s="89"/>
      <c r="BM23" s="89"/>
      <c r="BN23" s="89"/>
    </row>
    <row r="24" spans="1:66" ht="14.1" hidden="1" customHeight="1" x14ac:dyDescent="0.25">
      <c r="A24" s="74"/>
      <c r="B24" s="85"/>
      <c r="C24" s="201" t="s">
        <v>98</v>
      </c>
      <c r="D24" s="201"/>
      <c r="E24" s="201"/>
      <c r="F24" s="201"/>
      <c r="G24" s="201"/>
      <c r="H24" s="201"/>
      <c r="I24" s="82"/>
      <c r="J24" s="82"/>
      <c r="K24" s="82"/>
      <c r="L24" s="82"/>
      <c r="M24" s="82"/>
      <c r="N24" s="82"/>
      <c r="O24" s="82"/>
      <c r="P24" s="82"/>
      <c r="Q24" s="77"/>
      <c r="R24" s="76"/>
      <c r="S24" s="76"/>
      <c r="T24" s="76"/>
      <c r="Z24" s="76"/>
      <c r="AN24" s="76"/>
      <c r="AO24" s="76"/>
      <c r="AP24" s="76"/>
      <c r="AR24" s="76"/>
      <c r="AS24" s="76"/>
      <c r="AT24" s="76"/>
      <c r="AX24" s="76"/>
      <c r="AZ24" s="76"/>
    </row>
    <row r="25" spans="1:66" ht="15" customHeight="1" x14ac:dyDescent="0.25">
      <c r="A25" s="74"/>
      <c r="B25" s="84"/>
      <c r="C25" s="74"/>
      <c r="D25" s="74"/>
      <c r="E25" s="74"/>
      <c r="F25" s="74"/>
      <c r="G25" s="74"/>
      <c r="H25" s="87"/>
      <c r="I25" s="87" t="s">
        <v>133</v>
      </c>
      <c r="J25" s="82"/>
      <c r="K25" s="82"/>
      <c r="L25" s="82"/>
      <c r="M25" s="82"/>
      <c r="N25" s="82"/>
      <c r="O25" s="82"/>
      <c r="P25" s="82"/>
      <c r="Q25" s="77"/>
      <c r="R25" s="76"/>
      <c r="S25" s="76"/>
      <c r="T25" s="76"/>
      <c r="Z25" s="76"/>
      <c r="AN25" s="76"/>
      <c r="AO25" s="76"/>
      <c r="AP25" s="76"/>
      <c r="AR25" s="76"/>
      <c r="AS25" s="76"/>
      <c r="AT25" s="76"/>
      <c r="AX25" s="76"/>
      <c r="AZ25" s="76"/>
    </row>
    <row r="26" spans="1:66" ht="12" hidden="1" customHeight="1" x14ac:dyDescent="0.25">
      <c r="A26" s="74"/>
      <c r="B26" s="85"/>
      <c r="C26" s="201"/>
      <c r="D26" s="201"/>
      <c r="E26" s="201"/>
      <c r="F26" s="201"/>
      <c r="G26" s="201"/>
      <c r="H26" s="201"/>
      <c r="I26" s="82"/>
      <c r="J26" s="82"/>
      <c r="K26" s="82"/>
      <c r="L26" s="82"/>
      <c r="M26" s="82"/>
      <c r="N26" s="82"/>
      <c r="O26" s="82"/>
      <c r="P26" s="82"/>
      <c r="Q26" s="77"/>
      <c r="R26" s="76"/>
      <c r="S26" s="76"/>
      <c r="T26" s="76"/>
      <c r="Z26" s="76"/>
      <c r="AN26" s="76"/>
      <c r="AO26" s="76"/>
      <c r="AP26" s="76"/>
      <c r="AR26" s="76"/>
      <c r="AS26" s="76"/>
      <c r="AT26" s="76"/>
      <c r="AX26" s="76"/>
      <c r="AZ26" s="76"/>
    </row>
    <row r="27" spans="1:66" ht="12" hidden="1" customHeight="1" x14ac:dyDescent="0.25">
      <c r="A27" s="74"/>
      <c r="B27" s="85"/>
      <c r="C27" s="201"/>
      <c r="D27" s="201"/>
      <c r="E27" s="201"/>
      <c r="F27" s="201"/>
      <c r="G27" s="201"/>
      <c r="H27" s="201"/>
      <c r="I27" s="86"/>
      <c r="J27" s="82"/>
      <c r="K27" s="82"/>
      <c r="L27" s="82"/>
      <c r="M27" s="82"/>
      <c r="N27" s="82"/>
      <c r="O27" s="82"/>
      <c r="P27" s="82"/>
      <c r="Q27" s="77"/>
      <c r="R27" s="76"/>
      <c r="S27" s="76"/>
      <c r="T27" s="76"/>
      <c r="Z27" s="76"/>
      <c r="AN27" s="76"/>
      <c r="AO27" s="76"/>
      <c r="AP27" s="76"/>
      <c r="AR27" s="76"/>
      <c r="AS27" s="76"/>
      <c r="AT27" s="76"/>
      <c r="AX27" s="76"/>
      <c r="AZ27" s="76"/>
    </row>
    <row r="28" spans="1:66" ht="12" hidden="1" customHeight="1" x14ac:dyDescent="0.25">
      <c r="A28" s="74"/>
      <c r="B28" s="85"/>
      <c r="I28" s="82"/>
      <c r="J28" s="82"/>
      <c r="K28" s="82"/>
      <c r="L28" s="82"/>
      <c r="M28" s="82"/>
      <c r="N28" s="82"/>
      <c r="O28" s="82"/>
      <c r="P28" s="82"/>
      <c r="Q28" s="77"/>
      <c r="R28" s="76"/>
      <c r="S28" s="76"/>
      <c r="T28" s="76"/>
      <c r="Z28" s="76"/>
      <c r="AN28" s="76"/>
      <c r="AO28" s="76"/>
      <c r="AP28" s="76"/>
      <c r="AR28" s="76"/>
      <c r="AS28" s="76"/>
      <c r="AT28" s="76"/>
      <c r="AX28" s="76"/>
      <c r="AZ28" s="76"/>
    </row>
    <row r="29" spans="1:66" ht="12" customHeight="1" x14ac:dyDescent="0.3">
      <c r="A29" s="74"/>
      <c r="B29" s="135" t="s">
        <v>134</v>
      </c>
      <c r="C29" s="74"/>
      <c r="D29" s="74"/>
      <c r="E29" s="74"/>
      <c r="F29" s="74"/>
      <c r="G29" s="74"/>
      <c r="H29" s="74"/>
      <c r="I29" s="74"/>
      <c r="J29" s="83"/>
      <c r="K29" s="83"/>
      <c r="L29" s="83"/>
      <c r="M29" s="82"/>
      <c r="N29" s="82"/>
      <c r="O29" s="82"/>
      <c r="P29" s="82"/>
      <c r="Q29" s="77"/>
      <c r="R29" s="76"/>
      <c r="S29" s="76"/>
      <c r="T29" s="76"/>
      <c r="Z29" s="76"/>
      <c r="AN29" s="76"/>
      <c r="AO29" s="76"/>
      <c r="AP29" s="76"/>
      <c r="AR29" s="76"/>
      <c r="AS29" s="76"/>
      <c r="AT29" s="76"/>
      <c r="AX29" s="76"/>
      <c r="AZ29" s="76"/>
    </row>
    <row r="30" spans="1:66" ht="12.75" customHeight="1" x14ac:dyDescent="0.2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3"/>
      <c r="N30" s="73"/>
      <c r="O30" s="73"/>
      <c r="P30" s="73"/>
      <c r="Q30" s="81"/>
      <c r="R30" s="76"/>
      <c r="S30" s="76"/>
      <c r="T30" s="76"/>
      <c r="Z30" s="76"/>
      <c r="AN30" s="76"/>
      <c r="AO30" s="76"/>
      <c r="AP30" s="76"/>
      <c r="AR30" s="76"/>
      <c r="AS30" s="76"/>
      <c r="AT30" s="76"/>
      <c r="AX30" s="76"/>
      <c r="AZ30" s="76"/>
    </row>
    <row r="31" spans="1:66" ht="18" customHeight="1" x14ac:dyDescent="0.25">
      <c r="A31" s="74"/>
      <c r="B31" s="79" t="s">
        <v>201</v>
      </c>
      <c r="C31" s="79"/>
      <c r="D31" s="74"/>
      <c r="E31" s="74"/>
      <c r="F31" s="74"/>
      <c r="G31" s="74"/>
      <c r="H31" s="74"/>
      <c r="I31" s="74"/>
      <c r="J31" s="74"/>
      <c r="K31" s="74"/>
      <c r="L31" s="74"/>
      <c r="M31" s="73"/>
      <c r="P31" s="73"/>
      <c r="Q31" s="77"/>
      <c r="R31" s="76"/>
      <c r="S31" s="76"/>
      <c r="T31" s="76"/>
      <c r="Z31" s="76"/>
      <c r="AN31" s="76"/>
      <c r="AO31" s="76"/>
      <c r="AP31" s="76"/>
      <c r="AR31" s="76"/>
      <c r="AS31" s="76"/>
      <c r="AT31" s="76"/>
      <c r="AX31" s="76"/>
      <c r="AZ31" s="76"/>
    </row>
    <row r="32" spans="1:66" ht="18" customHeight="1" x14ac:dyDescent="0.25">
      <c r="A32" s="74"/>
      <c r="B32" s="79"/>
      <c r="C32" s="79"/>
      <c r="D32" s="74"/>
      <c r="E32" s="74"/>
      <c r="F32" s="74"/>
      <c r="G32" s="74"/>
      <c r="H32" s="74"/>
      <c r="I32" s="74"/>
      <c r="J32" s="74"/>
      <c r="K32" s="74"/>
      <c r="L32" s="74"/>
      <c r="M32" s="73"/>
      <c r="P32" s="73"/>
      <c r="Q32" s="77"/>
      <c r="R32" s="76"/>
      <c r="S32" s="76"/>
      <c r="T32" s="76"/>
      <c r="Z32" s="76"/>
      <c r="AN32" s="76"/>
      <c r="AO32" s="76"/>
      <c r="AP32" s="76"/>
      <c r="AR32" s="76"/>
      <c r="AS32" s="76"/>
      <c r="AT32" s="76"/>
      <c r="AX32" s="76"/>
      <c r="AZ32" s="76"/>
    </row>
    <row r="33" spans="1:52" ht="18" customHeight="1" x14ac:dyDescent="0.3">
      <c r="A33" s="74"/>
      <c r="B33" s="79"/>
      <c r="C33" s="155" t="s">
        <v>85</v>
      </c>
      <c r="D33" s="155" t="s">
        <v>78</v>
      </c>
      <c r="E33" s="155" t="s">
        <v>47</v>
      </c>
      <c r="F33" s="155"/>
      <c r="G33" s="155" t="s">
        <v>76</v>
      </c>
      <c r="H33" s="155" t="s">
        <v>215</v>
      </c>
      <c r="I33" s="155" t="s">
        <v>75</v>
      </c>
      <c r="J33" s="74"/>
      <c r="K33" s="74"/>
      <c r="L33" s="74"/>
      <c r="M33" s="73"/>
      <c r="P33" s="73"/>
      <c r="Q33" s="77"/>
      <c r="R33" s="76"/>
      <c r="S33" s="76"/>
      <c r="T33" s="76"/>
      <c r="Z33" s="76"/>
      <c r="AN33" s="76"/>
      <c r="AO33" s="76"/>
      <c r="AP33" s="76"/>
      <c r="AR33" s="76"/>
      <c r="AS33" s="76"/>
      <c r="AT33" s="76"/>
      <c r="AX33" s="76"/>
      <c r="AZ33" s="76"/>
    </row>
    <row r="34" spans="1:52" ht="18" customHeight="1" x14ac:dyDescent="0.3">
      <c r="A34" s="74"/>
      <c r="B34" s="79"/>
      <c r="C34" s="163" t="s">
        <v>203</v>
      </c>
      <c r="D34" s="163" t="s">
        <v>205</v>
      </c>
      <c r="E34" s="164" t="s">
        <v>206</v>
      </c>
      <c r="F34" s="164"/>
      <c r="G34" s="163" t="s">
        <v>207</v>
      </c>
      <c r="H34" s="163" t="s">
        <v>208</v>
      </c>
      <c r="I34" s="163" t="s">
        <v>209</v>
      </c>
      <c r="J34" s="74"/>
      <c r="K34" s="74"/>
      <c r="L34" s="74"/>
      <c r="M34" s="73"/>
      <c r="P34" s="73"/>
      <c r="Q34" s="77"/>
      <c r="R34" s="76"/>
      <c r="S34" s="76"/>
      <c r="T34" s="76"/>
      <c r="Z34" s="76"/>
      <c r="AN34" s="76"/>
      <c r="AO34" s="76"/>
      <c r="AP34" s="76"/>
      <c r="AR34" s="76"/>
      <c r="AS34" s="76"/>
      <c r="AT34" s="76"/>
      <c r="AX34" s="76"/>
      <c r="AZ34" s="76"/>
    </row>
    <row r="35" spans="1:52" ht="18" customHeight="1" x14ac:dyDescent="0.3">
      <c r="A35" s="74"/>
      <c r="B35" s="79"/>
      <c r="C35" s="166" t="s">
        <v>204</v>
      </c>
      <c r="D35" s="165" t="s">
        <v>87</v>
      </c>
      <c r="E35" s="165" t="s">
        <v>200</v>
      </c>
      <c r="F35" s="165"/>
      <c r="G35" s="165" t="s">
        <v>187</v>
      </c>
      <c r="H35" s="165" t="s">
        <v>74</v>
      </c>
      <c r="I35" s="167" t="s">
        <v>198</v>
      </c>
      <c r="J35" s="74"/>
      <c r="K35" s="74"/>
      <c r="L35" s="74"/>
      <c r="M35" s="73"/>
      <c r="P35" s="73"/>
      <c r="Q35" s="77"/>
      <c r="R35" s="76"/>
      <c r="S35" s="76"/>
      <c r="T35" s="76"/>
      <c r="Z35" s="76"/>
      <c r="AN35" s="76"/>
      <c r="AO35" s="76"/>
      <c r="AP35" s="76"/>
      <c r="AR35" s="76"/>
      <c r="AS35" s="76"/>
      <c r="AT35" s="76"/>
      <c r="AX35" s="76"/>
      <c r="AZ35" s="76"/>
    </row>
    <row r="36" spans="1:52" ht="18" customHeight="1" x14ac:dyDescent="0.3">
      <c r="A36" s="74"/>
      <c r="B36" s="79"/>
      <c r="C36" s="167" t="s">
        <v>180</v>
      </c>
      <c r="D36" s="167" t="s">
        <v>190</v>
      </c>
      <c r="E36" s="165" t="s">
        <v>193</v>
      </c>
      <c r="F36" s="165"/>
      <c r="G36" s="165" t="s">
        <v>186</v>
      </c>
      <c r="H36" s="165" t="s">
        <v>89</v>
      </c>
      <c r="I36" s="167" t="s">
        <v>197</v>
      </c>
      <c r="J36" s="74"/>
      <c r="K36" s="74"/>
      <c r="L36" s="74"/>
      <c r="M36" s="73"/>
      <c r="P36" s="73"/>
      <c r="Q36" s="77"/>
      <c r="R36" s="76"/>
      <c r="S36" s="76"/>
      <c r="T36" s="76"/>
      <c r="Z36" s="76"/>
      <c r="AN36" s="76"/>
      <c r="AO36" s="76"/>
      <c r="AP36" s="76"/>
      <c r="AR36" s="76"/>
      <c r="AS36" s="76"/>
      <c r="AT36" s="76"/>
      <c r="AX36" s="76"/>
      <c r="AZ36" s="76"/>
    </row>
    <row r="37" spans="1:52" ht="18" customHeight="1" x14ac:dyDescent="0.3">
      <c r="A37" s="74"/>
      <c r="B37" s="79"/>
      <c r="C37" s="168" t="s">
        <v>199</v>
      </c>
      <c r="D37" s="167" t="s">
        <v>191</v>
      </c>
      <c r="E37" s="165" t="s">
        <v>194</v>
      </c>
      <c r="F37" s="165"/>
      <c r="G37" s="167" t="s">
        <v>188</v>
      </c>
      <c r="H37" s="167" t="s">
        <v>9</v>
      </c>
      <c r="I37" s="165" t="s">
        <v>196</v>
      </c>
      <c r="J37" s="74"/>
      <c r="K37" s="74"/>
      <c r="L37" s="74"/>
      <c r="M37" s="73"/>
      <c r="P37" s="73"/>
      <c r="Q37" s="77"/>
      <c r="R37" s="76"/>
      <c r="S37" s="76"/>
      <c r="T37" s="76"/>
      <c r="Z37" s="76"/>
      <c r="AN37" s="76"/>
      <c r="AO37" s="76"/>
      <c r="AP37" s="76"/>
      <c r="AR37" s="76"/>
      <c r="AS37" s="76"/>
      <c r="AT37" s="76"/>
      <c r="AX37" s="76"/>
      <c r="AZ37" s="76"/>
    </row>
    <row r="38" spans="1:52" ht="18" customHeight="1" x14ac:dyDescent="0.3">
      <c r="A38" s="74"/>
      <c r="B38" s="80"/>
      <c r="C38" s="168" t="s">
        <v>179</v>
      </c>
      <c r="D38" s="168" t="s">
        <v>90</v>
      </c>
      <c r="E38" s="165" t="s">
        <v>195</v>
      </c>
      <c r="F38" s="165"/>
      <c r="G38" s="167" t="s">
        <v>185</v>
      </c>
      <c r="H38" s="167" t="s">
        <v>183</v>
      </c>
      <c r="I38" s="165"/>
      <c r="J38" s="74"/>
      <c r="K38" s="74"/>
      <c r="L38" s="74"/>
      <c r="M38" s="73"/>
      <c r="P38" s="73"/>
      <c r="Q38" s="77"/>
      <c r="R38" s="76"/>
      <c r="S38" s="76"/>
      <c r="T38" s="76"/>
      <c r="Z38" s="76"/>
      <c r="AN38" s="76"/>
      <c r="AO38" s="76"/>
      <c r="AP38" s="76"/>
      <c r="AR38" s="76"/>
      <c r="AS38" s="76"/>
      <c r="AT38" s="76"/>
      <c r="AX38" s="76"/>
      <c r="AZ38" s="76"/>
    </row>
    <row r="39" spans="1:52" ht="18" customHeight="1" x14ac:dyDescent="0.3">
      <c r="A39" s="74"/>
      <c r="B39" s="80"/>
      <c r="C39" s="167" t="s">
        <v>178</v>
      </c>
      <c r="D39" s="165" t="s">
        <v>192</v>
      </c>
      <c r="E39" s="165"/>
      <c r="F39" s="165"/>
      <c r="G39" s="167" t="s">
        <v>189</v>
      </c>
      <c r="H39" s="167" t="s">
        <v>182</v>
      </c>
      <c r="I39" s="165"/>
      <c r="J39" s="74"/>
      <c r="K39" s="74"/>
      <c r="L39" s="74"/>
      <c r="M39" s="73"/>
      <c r="P39" s="73"/>
      <c r="Q39" s="77"/>
      <c r="R39" s="76"/>
      <c r="S39" s="76"/>
      <c r="T39" s="76"/>
      <c r="Z39" s="76"/>
      <c r="AN39" s="76"/>
      <c r="AO39" s="76"/>
      <c r="AP39" s="76"/>
      <c r="AR39" s="76"/>
      <c r="AS39" s="76"/>
      <c r="AT39" s="76"/>
      <c r="AX39" s="76"/>
      <c r="AZ39" s="76"/>
    </row>
    <row r="40" spans="1:52" ht="18" customHeight="1" x14ac:dyDescent="0.25">
      <c r="A40" s="74"/>
      <c r="B40" s="80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3"/>
      <c r="P40" s="73"/>
      <c r="Q40" s="77"/>
      <c r="R40" s="76"/>
      <c r="S40" s="76"/>
      <c r="T40" s="76"/>
      <c r="Z40" s="76"/>
      <c r="AN40" s="76"/>
      <c r="AO40" s="76"/>
      <c r="AP40" s="76"/>
      <c r="AR40" s="76"/>
      <c r="AS40" s="76"/>
      <c r="AT40" s="76"/>
      <c r="AX40" s="76"/>
      <c r="AZ40" s="76"/>
    </row>
    <row r="41" spans="1:52" ht="18" customHeight="1" x14ac:dyDescent="0.25">
      <c r="A41" s="74"/>
      <c r="B41" s="80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3"/>
      <c r="P41" s="73"/>
      <c r="Q41" s="77"/>
      <c r="R41" s="76"/>
      <c r="S41" s="76"/>
      <c r="T41" s="76"/>
      <c r="Z41" s="76"/>
      <c r="AN41" s="76"/>
      <c r="AO41" s="76"/>
      <c r="AP41" s="76"/>
      <c r="AR41" s="76"/>
      <c r="AS41" s="76"/>
      <c r="AT41" s="76"/>
      <c r="AX41" s="76"/>
      <c r="AZ41" s="76"/>
    </row>
    <row r="42" spans="1:52" ht="18" customHeight="1" x14ac:dyDescent="0.25">
      <c r="A42" s="74"/>
      <c r="B42" s="80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3"/>
      <c r="P42" s="73"/>
      <c r="Q42" s="77"/>
      <c r="R42" s="76"/>
      <c r="S42" s="76"/>
      <c r="T42" s="76"/>
      <c r="Z42" s="76"/>
      <c r="AN42" s="76"/>
      <c r="AO42" s="76"/>
      <c r="AP42" s="76"/>
      <c r="AR42" s="76"/>
      <c r="AS42" s="76"/>
      <c r="AT42" s="76"/>
      <c r="AX42" s="76"/>
      <c r="AZ42" s="76"/>
    </row>
    <row r="43" spans="1:52" ht="18" customHeight="1" x14ac:dyDescent="0.25">
      <c r="A43" s="74"/>
      <c r="B43" s="80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3"/>
      <c r="P43" s="73"/>
      <c r="Q43" s="77"/>
      <c r="R43" s="76"/>
      <c r="S43" s="76"/>
      <c r="T43" s="76"/>
      <c r="Z43" s="76"/>
      <c r="AN43" s="76"/>
      <c r="AO43" s="76"/>
      <c r="AP43" s="76"/>
      <c r="AR43" s="76"/>
      <c r="AS43" s="76"/>
      <c r="AT43" s="76"/>
      <c r="AX43" s="76"/>
      <c r="AZ43" s="76"/>
    </row>
    <row r="44" spans="1:52" ht="18" customHeight="1" x14ac:dyDescent="0.25">
      <c r="A44" s="74"/>
      <c r="B44" s="80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3"/>
      <c r="P44" s="73"/>
      <c r="Q44" s="77"/>
      <c r="R44" s="76"/>
      <c r="S44" s="76"/>
      <c r="T44" s="76"/>
      <c r="Z44" s="76"/>
      <c r="AN44" s="76"/>
      <c r="AO44" s="76"/>
      <c r="AP44" s="76"/>
      <c r="AR44" s="76"/>
      <c r="AS44" s="76"/>
      <c r="AT44" s="76"/>
      <c r="AX44" s="76"/>
      <c r="AZ44" s="76"/>
    </row>
    <row r="45" spans="1:52" x14ac:dyDescent="0.25">
      <c r="A45" s="74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7"/>
      <c r="R45" s="76"/>
      <c r="S45" s="76"/>
      <c r="T45" s="76"/>
      <c r="Z45" s="76"/>
      <c r="AN45" s="76"/>
      <c r="AO45" s="76"/>
      <c r="AP45" s="76"/>
      <c r="AR45" s="76"/>
      <c r="AS45" s="76"/>
      <c r="AT45" s="76"/>
      <c r="AX45" s="76"/>
      <c r="AZ45" s="76"/>
    </row>
    <row r="46" spans="1:52" x14ac:dyDescent="0.25">
      <c r="A46" s="74"/>
      <c r="B46" s="75" t="s">
        <v>97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7"/>
      <c r="R46" s="76"/>
      <c r="S46" s="76"/>
      <c r="T46" s="76"/>
      <c r="Z46" s="76"/>
      <c r="AN46" s="76"/>
      <c r="AO46" s="76"/>
      <c r="AP46" s="76"/>
      <c r="AR46" s="76"/>
      <c r="AS46" s="76"/>
      <c r="AT46" s="76"/>
      <c r="AX46" s="76"/>
      <c r="AZ46" s="76"/>
    </row>
    <row r="47" spans="1:52" x14ac:dyDescent="0.25">
      <c r="A47" s="74"/>
      <c r="B47" s="75" t="s">
        <v>96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7"/>
      <c r="R47" s="76"/>
      <c r="S47" s="76"/>
      <c r="T47" s="76"/>
      <c r="Z47" s="76"/>
      <c r="AN47" s="76"/>
      <c r="AO47" s="76"/>
      <c r="AP47" s="76"/>
      <c r="AR47" s="76"/>
      <c r="AS47" s="76"/>
      <c r="AT47" s="76"/>
      <c r="AX47" s="76"/>
      <c r="AZ47" s="76"/>
    </row>
    <row r="48" spans="1:52" x14ac:dyDescent="0.25">
      <c r="A48" s="74"/>
      <c r="B48" s="75" t="s">
        <v>95</v>
      </c>
    </row>
    <row r="49" spans="1:12" x14ac:dyDescent="0.25">
      <c r="A49" s="74"/>
      <c r="B49" s="75" t="s">
        <v>94</v>
      </c>
    </row>
    <row r="50" spans="1:12" x14ac:dyDescent="0.25">
      <c r="A50" s="74"/>
      <c r="B50" s="75" t="s">
        <v>93</v>
      </c>
    </row>
    <row r="51" spans="1:12" x14ac:dyDescent="0.25">
      <c r="A51" s="74"/>
      <c r="B51" s="75" t="s">
        <v>92</v>
      </c>
    </row>
    <row r="52" spans="1:12" x14ac:dyDescent="0.25">
      <c r="A52" s="74"/>
      <c r="B52" s="75" t="s">
        <v>91</v>
      </c>
    </row>
    <row r="53" spans="1:12" x14ac:dyDescent="0.25">
      <c r="A53" s="74"/>
      <c r="B53" s="210"/>
      <c r="C53" s="211"/>
      <c r="D53" s="211"/>
      <c r="E53" s="211"/>
      <c r="F53" s="211"/>
      <c r="G53" s="211"/>
      <c r="H53" s="211"/>
      <c r="I53" s="211"/>
      <c r="J53" s="211"/>
      <c r="K53" s="211"/>
      <c r="L53" s="211"/>
    </row>
    <row r="54" spans="1:12" x14ac:dyDescent="0.25">
      <c r="A54" s="74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</row>
    <row r="55" spans="1:12" x14ac:dyDescent="0.25">
      <c r="A55" s="74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</row>
    <row r="56" spans="1:12" x14ac:dyDescent="0.25">
      <c r="A56" s="74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</row>
    <row r="57" spans="1:12" x14ac:dyDescent="0.25">
      <c r="A57" s="74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</row>
    <row r="58" spans="1:12" x14ac:dyDescent="0.25">
      <c r="A58" s="74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</row>
    <row r="59" spans="1:12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</row>
    <row r="60" spans="1:12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</row>
    <row r="61" spans="1:12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</row>
    <row r="62" spans="1:12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</row>
    <row r="63" spans="1:12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</row>
    <row r="64" spans="1:12" x14ac:dyDescent="0.25"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2:12" x14ac:dyDescent="0.25"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</sheetData>
  <mergeCells count="25">
    <mergeCell ref="B53:L65"/>
    <mergeCell ref="E21:G21"/>
    <mergeCell ref="E22:G22"/>
    <mergeCell ref="E23:G23"/>
    <mergeCell ref="C24:H24"/>
    <mergeCell ref="C26:H26"/>
    <mergeCell ref="C27:H27"/>
    <mergeCell ref="AS4:AU4"/>
    <mergeCell ref="AW4:AY4"/>
    <mergeCell ref="BA4:BC4"/>
    <mergeCell ref="E18:G18"/>
    <mergeCell ref="E19:G19"/>
    <mergeCell ref="AK4:AM4"/>
    <mergeCell ref="AO4:AQ4"/>
    <mergeCell ref="E20:G20"/>
    <mergeCell ref="U4:W4"/>
    <mergeCell ref="Y4:AA4"/>
    <mergeCell ref="AC4:AE4"/>
    <mergeCell ref="AG4:AI4"/>
    <mergeCell ref="Q4:S4"/>
    <mergeCell ref="B1:J1"/>
    <mergeCell ref="M1:O1"/>
    <mergeCell ref="C3:E3"/>
    <mergeCell ref="G3:I3"/>
    <mergeCell ref="M3:O3"/>
  </mergeCells>
  <conditionalFormatting sqref="C5:C15">
    <cfRule type="expression" dxfId="16" priority="8" stopIfTrue="1">
      <formula>OR($Q5=$M$3,$S5=$M$3)</formula>
    </cfRule>
  </conditionalFormatting>
  <conditionalFormatting sqref="D5:D15">
    <cfRule type="expression" dxfId="15" priority="7" stopIfTrue="1">
      <formula>OR($U5=$M$3,$W5=$M$3)</formula>
    </cfRule>
  </conditionalFormatting>
  <conditionalFormatting sqref="E5:E15">
    <cfRule type="expression" dxfId="14" priority="9" stopIfTrue="1">
      <formula>OR($Y5=$M$3,$AA5=$M$3)</formula>
    </cfRule>
  </conditionalFormatting>
  <conditionalFormatting sqref="E18:G23">
    <cfRule type="expression" dxfId="13" priority="17" stopIfTrue="1">
      <formula>OR($S18=$M$3,$E18=$M$3)</formula>
    </cfRule>
  </conditionalFormatting>
  <conditionalFormatting sqref="G5 G7:G11 G13:G14">
    <cfRule type="expression" dxfId="12" priority="15" stopIfTrue="1">
      <formula>OR($AC5=$M$3,$AE5=$M$3)</formula>
    </cfRule>
  </conditionalFormatting>
  <conditionalFormatting sqref="G6">
    <cfRule type="expression" dxfId="11" priority="2" stopIfTrue="1">
      <formula>OR($Q6=$M$3,$S6=$M$3)</formula>
    </cfRule>
  </conditionalFormatting>
  <conditionalFormatting sqref="G12">
    <cfRule type="expression" dxfId="10" priority="5" stopIfTrue="1">
      <formula>OR($Q12=$M$3,$S12=$M$3)</formula>
    </cfRule>
  </conditionalFormatting>
  <conditionalFormatting sqref="G15">
    <cfRule type="expression" dxfId="9" priority="13" stopIfTrue="1">
      <formula>OR($AO15=$M$3,$AQ15=$M$3)</formula>
    </cfRule>
  </conditionalFormatting>
  <conditionalFormatting sqref="H5 H7:H11 H13:H14">
    <cfRule type="expression" dxfId="8" priority="10" stopIfTrue="1">
      <formula>OR($AG5=$M$3,$AI5=$M$3)</formula>
    </cfRule>
  </conditionalFormatting>
  <conditionalFormatting sqref="H6">
    <cfRule type="expression" dxfId="7" priority="1" stopIfTrue="1">
      <formula>OR($U6=$M$3,$W6=$M$3)</formula>
    </cfRule>
  </conditionalFormatting>
  <conditionalFormatting sqref="H12">
    <cfRule type="expression" dxfId="6" priority="4" stopIfTrue="1">
      <formula>OR($U12=$M$3,$W12=$M$3)</formula>
    </cfRule>
  </conditionalFormatting>
  <conditionalFormatting sqref="H15">
    <cfRule type="expression" dxfId="5" priority="12" stopIfTrue="1">
      <formula>OR($AS15=$M$3,$AU15=$M$3)</formula>
    </cfRule>
  </conditionalFormatting>
  <conditionalFormatting sqref="I5 I7:I11 I13:I14">
    <cfRule type="expression" dxfId="4" priority="11" stopIfTrue="1">
      <formula>OR($AK5=$M$3,$AM5=$M$3)</formula>
    </cfRule>
  </conditionalFormatting>
  <conditionalFormatting sqref="I6">
    <cfRule type="expression" dxfId="3" priority="3" stopIfTrue="1">
      <formula>OR($Y6=$M$3,$AA6=$M$3)</formula>
    </cfRule>
  </conditionalFormatting>
  <conditionalFormatting sqref="I12">
    <cfRule type="expression" dxfId="2" priority="6" stopIfTrue="1">
      <formula>OR($Y12=$M$3,$AA12=$M$3)</formula>
    </cfRule>
  </conditionalFormatting>
  <conditionalFormatting sqref="I15">
    <cfRule type="expression" dxfId="1" priority="14" stopIfTrue="1">
      <formula>OR($AW15=$M$3,$AY15=$M$3)</formula>
    </cfRule>
  </conditionalFormatting>
  <conditionalFormatting sqref="J5:J15">
    <cfRule type="expression" dxfId="0" priority="16" stopIfTrue="1">
      <formula>OR($BA5=$M$3,$BC5=$M$3)</formula>
    </cfRule>
  </conditionalFormatting>
  <hyperlinks>
    <hyperlink ref="B29" r:id="rId1" xr:uid="{652EAC70-B8F4-4206-8995-D3A6FC12D358}"/>
  </hyperlinks>
  <printOptions horizontalCentered="1"/>
  <pageMargins left="0.25" right="0.25" top="1" bottom="0.5" header="0.2" footer="0.4"/>
  <pageSetup orientation="portrait" r:id="rId2"/>
  <headerFooter alignWithMargins="0">
    <oddFooter>&amp;LNBJ:\\docs\vball\&amp;F&amp;Rprinted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CAF3-649D-4C88-A820-38C834BD007A}">
  <dimension ref="A1:G42"/>
  <sheetViews>
    <sheetView workbookViewId="0">
      <selection activeCell="H7" sqref="H7"/>
    </sheetView>
  </sheetViews>
  <sheetFormatPr defaultRowHeight="14.4" x14ac:dyDescent="0.3"/>
  <cols>
    <col min="2" max="2" width="13.6640625" bestFit="1" customWidth="1"/>
    <col min="3" max="3" width="23" customWidth="1"/>
  </cols>
  <sheetData>
    <row r="1" spans="1:7" x14ac:dyDescent="0.3">
      <c r="A1" s="12"/>
      <c r="B1" s="13"/>
      <c r="C1" s="13" t="s">
        <v>16</v>
      </c>
      <c r="D1" s="13"/>
      <c r="E1" s="13"/>
      <c r="F1" s="13"/>
      <c r="G1" s="14"/>
    </row>
    <row r="2" spans="1:7" ht="15" thickBot="1" x14ac:dyDescent="0.35">
      <c r="A2" s="15"/>
      <c r="B2" s="16"/>
      <c r="C2" s="16"/>
      <c r="D2" s="16"/>
      <c r="E2" s="16"/>
      <c r="F2" s="16"/>
      <c r="G2" s="17"/>
    </row>
    <row r="3" spans="1:7" x14ac:dyDescent="0.3">
      <c r="A3" s="4"/>
      <c r="B3" s="5"/>
      <c r="C3" s="5"/>
      <c r="D3" s="5"/>
      <c r="E3" s="5"/>
      <c r="F3" s="5"/>
      <c r="G3" s="6"/>
    </row>
    <row r="4" spans="1:7" x14ac:dyDescent="0.3">
      <c r="A4" s="7"/>
      <c r="B4" s="3" t="s">
        <v>12</v>
      </c>
      <c r="C4" s="3"/>
      <c r="D4" s="3"/>
      <c r="E4" s="3"/>
      <c r="F4" s="3"/>
      <c r="G4" s="8"/>
    </row>
    <row r="5" spans="1:7" x14ac:dyDescent="0.3">
      <c r="A5" s="7"/>
      <c r="B5" s="3"/>
      <c r="C5" s="3"/>
      <c r="D5" s="3"/>
      <c r="E5" s="3"/>
      <c r="F5" s="3"/>
      <c r="G5" s="8"/>
    </row>
    <row r="6" spans="1:7" x14ac:dyDescent="0.3">
      <c r="A6" s="7"/>
      <c r="B6" s="3"/>
      <c r="C6" s="3"/>
      <c r="D6" s="3"/>
      <c r="E6" s="3"/>
      <c r="F6" s="3"/>
      <c r="G6" s="8"/>
    </row>
    <row r="7" spans="1:7" x14ac:dyDescent="0.3">
      <c r="A7" s="7"/>
      <c r="B7" s="212" t="s">
        <v>21</v>
      </c>
      <c r="C7" s="212"/>
      <c r="D7" s="212"/>
      <c r="E7" s="212"/>
      <c r="F7" s="212"/>
      <c r="G7" s="8"/>
    </row>
    <row r="8" spans="1:7" x14ac:dyDescent="0.3">
      <c r="A8" s="7"/>
      <c r="B8" s="1" t="s">
        <v>17</v>
      </c>
      <c r="C8" s="1"/>
      <c r="D8" s="1" t="s">
        <v>18</v>
      </c>
      <c r="E8" s="1" t="s">
        <v>19</v>
      </c>
      <c r="F8" s="1" t="s">
        <v>20</v>
      </c>
      <c r="G8" s="8"/>
    </row>
    <row r="9" spans="1:7" x14ac:dyDescent="0.3">
      <c r="A9" s="7"/>
      <c r="B9" s="2"/>
      <c r="C9" s="2"/>
      <c r="D9" s="2"/>
      <c r="E9" s="2"/>
      <c r="F9" s="2"/>
      <c r="G9" s="8"/>
    </row>
    <row r="10" spans="1:7" x14ac:dyDescent="0.3">
      <c r="A10" s="7"/>
      <c r="B10" s="1" t="s">
        <v>13</v>
      </c>
      <c r="C10" s="1"/>
      <c r="D10" s="1"/>
      <c r="E10" s="1"/>
      <c r="F10" s="1"/>
      <c r="G10" s="8"/>
    </row>
    <row r="11" spans="1:7" x14ac:dyDescent="0.3">
      <c r="A11" s="7"/>
      <c r="B11" s="1" t="s">
        <v>14</v>
      </c>
      <c r="C11" s="1"/>
      <c r="D11" s="1"/>
      <c r="E11" s="1"/>
      <c r="F11" s="1"/>
      <c r="G11" s="8"/>
    </row>
    <row r="12" spans="1:7" x14ac:dyDescent="0.3">
      <c r="A12" s="7"/>
      <c r="B12" s="3"/>
      <c r="C12" s="3"/>
      <c r="D12" s="3"/>
      <c r="E12" s="3"/>
      <c r="F12" s="3"/>
      <c r="G12" s="8"/>
    </row>
    <row r="13" spans="1:7" x14ac:dyDescent="0.3">
      <c r="A13" s="7"/>
      <c r="B13" t="s">
        <v>15</v>
      </c>
      <c r="C13" s="18"/>
      <c r="D13" s="3"/>
      <c r="E13" s="3"/>
      <c r="F13" s="3"/>
      <c r="G13" s="8"/>
    </row>
    <row r="14" spans="1:7" x14ac:dyDescent="0.3">
      <c r="A14" s="7"/>
      <c r="B14" s="3"/>
      <c r="C14" s="3"/>
      <c r="D14" s="3"/>
      <c r="E14" s="3"/>
      <c r="F14" s="3"/>
      <c r="G14" s="8"/>
    </row>
    <row r="15" spans="1:7" x14ac:dyDescent="0.3">
      <c r="A15" s="7"/>
      <c r="B15" s="3"/>
      <c r="C15" s="3"/>
      <c r="D15" s="3"/>
      <c r="E15" s="3"/>
      <c r="F15" s="3"/>
      <c r="G15" s="8"/>
    </row>
    <row r="16" spans="1:7" x14ac:dyDescent="0.3">
      <c r="A16" s="7"/>
      <c r="B16" s="3"/>
      <c r="C16" s="3"/>
      <c r="D16" s="3"/>
      <c r="E16" s="3"/>
      <c r="F16" s="3"/>
      <c r="G16" s="8"/>
    </row>
    <row r="17" spans="1:7" x14ac:dyDescent="0.3">
      <c r="A17" s="7"/>
      <c r="B17" s="213" t="s">
        <v>22</v>
      </c>
      <c r="C17" s="213"/>
      <c r="D17" s="213"/>
      <c r="E17" s="213"/>
      <c r="F17" s="213"/>
      <c r="G17" s="8"/>
    </row>
    <row r="18" spans="1:7" x14ac:dyDescent="0.3">
      <c r="A18" s="7"/>
      <c r="B18" s="1" t="s">
        <v>17</v>
      </c>
      <c r="C18" s="1"/>
      <c r="D18" s="1" t="s">
        <v>18</v>
      </c>
      <c r="E18" s="1" t="s">
        <v>19</v>
      </c>
      <c r="F18" s="1" t="s">
        <v>20</v>
      </c>
      <c r="G18" s="8"/>
    </row>
    <row r="19" spans="1:7" x14ac:dyDescent="0.3">
      <c r="A19" s="7"/>
      <c r="B19" s="2"/>
      <c r="C19" s="2"/>
      <c r="D19" s="2"/>
      <c r="E19" s="2"/>
      <c r="F19" s="2"/>
      <c r="G19" s="8"/>
    </row>
    <row r="20" spans="1:7" x14ac:dyDescent="0.3">
      <c r="A20" s="7"/>
      <c r="B20" s="1" t="s">
        <v>13</v>
      </c>
      <c r="C20" s="1"/>
      <c r="D20" s="1"/>
      <c r="E20" s="1"/>
      <c r="F20" s="1"/>
      <c r="G20" s="8"/>
    </row>
    <row r="21" spans="1:7" x14ac:dyDescent="0.3">
      <c r="A21" s="7"/>
      <c r="B21" s="1" t="s">
        <v>14</v>
      </c>
      <c r="C21" s="1"/>
      <c r="D21" s="1"/>
      <c r="E21" s="1"/>
      <c r="F21" s="1"/>
      <c r="G21" s="8"/>
    </row>
    <row r="22" spans="1:7" x14ac:dyDescent="0.3">
      <c r="A22" s="7"/>
      <c r="B22" s="3"/>
      <c r="C22" s="3"/>
      <c r="D22" s="3"/>
      <c r="E22" s="3"/>
      <c r="F22" s="3"/>
      <c r="G22" s="8"/>
    </row>
    <row r="23" spans="1:7" x14ac:dyDescent="0.3">
      <c r="A23" s="7"/>
      <c r="B23" t="s">
        <v>15</v>
      </c>
      <c r="C23" s="18"/>
      <c r="E23" s="3"/>
      <c r="F23" s="3"/>
      <c r="G23" s="8"/>
    </row>
    <row r="24" spans="1:7" x14ac:dyDescent="0.3">
      <c r="A24" s="7"/>
      <c r="B24" s="3"/>
      <c r="C24" s="3"/>
      <c r="D24" s="3"/>
      <c r="E24" s="3"/>
      <c r="F24" s="3"/>
      <c r="G24" s="8"/>
    </row>
    <row r="25" spans="1:7" x14ac:dyDescent="0.3">
      <c r="A25" s="7"/>
      <c r="B25" s="3"/>
      <c r="C25" s="3"/>
      <c r="D25" s="3"/>
      <c r="E25" s="3"/>
      <c r="F25" s="3"/>
      <c r="G25" s="8"/>
    </row>
    <row r="26" spans="1:7" x14ac:dyDescent="0.3">
      <c r="A26" s="7"/>
      <c r="B26" s="3"/>
      <c r="C26" s="3"/>
      <c r="D26" s="3"/>
      <c r="E26" s="3"/>
      <c r="F26" s="3"/>
      <c r="G26" s="8"/>
    </row>
    <row r="27" spans="1:7" x14ac:dyDescent="0.3">
      <c r="A27" s="7"/>
      <c r="B27" s="212" t="s">
        <v>23</v>
      </c>
      <c r="C27" s="212"/>
      <c r="D27" s="212"/>
      <c r="E27" s="212"/>
      <c r="F27" s="212"/>
      <c r="G27" s="8"/>
    </row>
    <row r="28" spans="1:7" x14ac:dyDescent="0.3">
      <c r="A28" s="7"/>
      <c r="B28" s="1" t="s">
        <v>17</v>
      </c>
      <c r="C28" s="1"/>
      <c r="D28" s="1" t="s">
        <v>18</v>
      </c>
      <c r="E28" s="1" t="s">
        <v>19</v>
      </c>
      <c r="F28" s="1" t="s">
        <v>20</v>
      </c>
      <c r="G28" s="8"/>
    </row>
    <row r="29" spans="1:7" x14ac:dyDescent="0.3">
      <c r="A29" s="19"/>
      <c r="B29" s="2"/>
      <c r="C29" s="2"/>
      <c r="D29" s="2"/>
      <c r="E29" s="2"/>
      <c r="F29" s="2"/>
      <c r="G29" s="8"/>
    </row>
    <row r="30" spans="1:7" x14ac:dyDescent="0.3">
      <c r="A30" s="7"/>
      <c r="B30" s="1" t="s">
        <v>13</v>
      </c>
      <c r="C30" s="1"/>
      <c r="D30" s="1"/>
      <c r="E30" s="1"/>
      <c r="F30" s="1"/>
      <c r="G30" s="8"/>
    </row>
    <row r="31" spans="1:7" x14ac:dyDescent="0.3">
      <c r="A31" s="7"/>
      <c r="B31" s="1" t="s">
        <v>14</v>
      </c>
      <c r="C31" s="1"/>
      <c r="D31" s="1"/>
      <c r="E31" s="1"/>
      <c r="F31" s="1"/>
      <c r="G31" s="8"/>
    </row>
    <row r="32" spans="1:7" x14ac:dyDescent="0.3">
      <c r="A32" s="7"/>
      <c r="B32" s="3"/>
      <c r="C32" s="3"/>
      <c r="D32" s="3"/>
      <c r="E32" s="3"/>
      <c r="F32" s="3"/>
      <c r="G32" s="8"/>
    </row>
    <row r="33" spans="1:7" x14ac:dyDescent="0.3">
      <c r="A33" s="7"/>
      <c r="B33" t="s">
        <v>15</v>
      </c>
      <c r="C33" s="18"/>
      <c r="D33" s="3"/>
      <c r="E33" s="3"/>
      <c r="F33" s="3"/>
      <c r="G33" s="8"/>
    </row>
    <row r="34" spans="1:7" x14ac:dyDescent="0.3">
      <c r="A34" s="7"/>
      <c r="B34" s="3"/>
      <c r="C34" s="3"/>
      <c r="D34" s="3"/>
      <c r="E34" s="3"/>
      <c r="F34" s="3"/>
      <c r="G34" s="8"/>
    </row>
    <row r="35" spans="1:7" x14ac:dyDescent="0.3">
      <c r="A35" s="19"/>
      <c r="B35" s="3"/>
      <c r="C35" s="3"/>
      <c r="D35" s="3"/>
      <c r="E35" s="3"/>
      <c r="F35" s="3"/>
      <c r="G35" s="8"/>
    </row>
    <row r="36" spans="1:7" x14ac:dyDescent="0.3">
      <c r="A36" s="7"/>
      <c r="B36" s="3"/>
      <c r="C36" s="218" t="s">
        <v>27</v>
      </c>
      <c r="D36" s="218"/>
      <c r="E36" s="218"/>
      <c r="F36" s="3"/>
      <c r="G36" s="8"/>
    </row>
    <row r="37" spans="1:7" x14ac:dyDescent="0.3">
      <c r="A37" s="7"/>
      <c r="B37" s="3"/>
      <c r="C37" s="215" t="s">
        <v>26</v>
      </c>
      <c r="D37" s="216"/>
      <c r="E37" s="217"/>
      <c r="F37" s="3"/>
      <c r="G37" s="8"/>
    </row>
    <row r="38" spans="1:7" x14ac:dyDescent="0.3">
      <c r="A38" s="7"/>
      <c r="B38" s="3"/>
      <c r="C38" s="215" t="s">
        <v>25</v>
      </c>
      <c r="D38" s="216"/>
      <c r="E38" s="217"/>
      <c r="F38" s="3"/>
      <c r="G38" s="8"/>
    </row>
    <row r="39" spans="1:7" ht="48.75" customHeight="1" x14ac:dyDescent="0.3">
      <c r="A39" s="7"/>
      <c r="B39" s="3"/>
      <c r="C39" s="214" t="s">
        <v>24</v>
      </c>
      <c r="D39" s="214"/>
      <c r="E39" s="214"/>
      <c r="F39" s="3"/>
      <c r="G39" s="8"/>
    </row>
    <row r="40" spans="1:7" x14ac:dyDescent="0.3">
      <c r="A40" s="7"/>
      <c r="B40" s="3"/>
      <c r="C40" s="3"/>
      <c r="D40" s="3"/>
      <c r="E40" s="3"/>
      <c r="F40" s="3"/>
      <c r="G40" s="8"/>
    </row>
    <row r="41" spans="1:7" x14ac:dyDescent="0.3">
      <c r="A41" s="7"/>
      <c r="B41" s="3"/>
      <c r="C41" s="3"/>
      <c r="D41" s="3"/>
      <c r="E41" s="3"/>
      <c r="F41" s="3"/>
      <c r="G41" s="8"/>
    </row>
    <row r="42" spans="1:7" ht="15" thickBot="1" x14ac:dyDescent="0.35">
      <c r="A42" s="9"/>
      <c r="B42" s="10"/>
      <c r="C42" s="10"/>
      <c r="D42" s="10"/>
      <c r="E42" s="10"/>
      <c r="F42" s="10"/>
      <c r="G42" s="11"/>
    </row>
  </sheetData>
  <mergeCells count="7">
    <mergeCell ref="B7:F7"/>
    <mergeCell ref="B17:F17"/>
    <mergeCell ref="B27:F27"/>
    <mergeCell ref="C39:E39"/>
    <mergeCell ref="C37:E37"/>
    <mergeCell ref="C38:E38"/>
    <mergeCell ref="C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CAF3-01A3-45C8-805B-CE20155C5836}">
  <dimension ref="A2:U15"/>
  <sheetViews>
    <sheetView workbookViewId="0">
      <selection activeCell="A17" sqref="A17"/>
    </sheetView>
  </sheetViews>
  <sheetFormatPr defaultRowHeight="14.4" x14ac:dyDescent="0.3"/>
  <cols>
    <col min="1" max="1" width="14.77734375" customWidth="1"/>
    <col min="2" max="2" width="7.44140625" hidden="1" customWidth="1"/>
    <col min="3" max="3" width="13.77734375" customWidth="1"/>
    <col min="4" max="4" width="7.6640625" hidden="1" customWidth="1"/>
    <col min="5" max="5" width="13.77734375" customWidth="1"/>
    <col min="6" max="6" width="7.33203125" hidden="1" customWidth="1"/>
    <col min="7" max="7" width="14.77734375" customWidth="1"/>
    <col min="8" max="8" width="9.6640625" hidden="1" customWidth="1"/>
    <col min="9" max="9" width="13.77734375" customWidth="1"/>
    <col min="10" max="10" width="7.6640625" hidden="1" customWidth="1"/>
    <col min="11" max="11" width="14.77734375" customWidth="1"/>
    <col min="12" max="12" width="7.5546875" hidden="1" customWidth="1"/>
    <col min="13" max="13" width="0" hidden="1" customWidth="1"/>
  </cols>
  <sheetData>
    <row r="2" spans="1:21" ht="15.6" x14ac:dyDescent="0.3">
      <c r="A2" s="219" t="s">
        <v>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  <c r="U2">
        <f>1500/6</f>
        <v>250</v>
      </c>
    </row>
    <row r="3" spans="1:21" ht="15.6" x14ac:dyDescent="0.3">
      <c r="A3" s="155" t="s">
        <v>76</v>
      </c>
      <c r="B3" s="155"/>
      <c r="C3" s="155" t="s">
        <v>78</v>
      </c>
      <c r="D3" s="155"/>
      <c r="E3" s="155" t="s">
        <v>47</v>
      </c>
      <c r="F3" s="155" t="s">
        <v>7</v>
      </c>
      <c r="G3" s="155" t="s">
        <v>85</v>
      </c>
      <c r="H3" s="155"/>
      <c r="I3" s="155" t="s">
        <v>132</v>
      </c>
      <c r="J3" s="155"/>
      <c r="K3" s="155" t="s">
        <v>75</v>
      </c>
      <c r="L3" s="155"/>
      <c r="M3" s="155"/>
      <c r="U3" s="65">
        <f>250/6</f>
        <v>41.666666666666664</v>
      </c>
    </row>
    <row r="4" spans="1:21" ht="15.6" x14ac:dyDescent="0.3">
      <c r="A4" s="157" t="s">
        <v>77</v>
      </c>
      <c r="B4" s="158" t="s">
        <v>10</v>
      </c>
      <c r="C4" s="157" t="s">
        <v>79</v>
      </c>
      <c r="D4" s="158" t="s">
        <v>10</v>
      </c>
      <c r="E4" s="159" t="s">
        <v>184</v>
      </c>
      <c r="F4" s="158" t="s">
        <v>10</v>
      </c>
      <c r="G4" s="157" t="s">
        <v>181</v>
      </c>
      <c r="H4" s="158" t="s">
        <v>86</v>
      </c>
      <c r="I4" s="157" t="s">
        <v>73</v>
      </c>
      <c r="J4" s="158" t="s">
        <v>10</v>
      </c>
      <c r="K4" s="157" t="s">
        <v>8</v>
      </c>
      <c r="L4" s="156" t="s">
        <v>10</v>
      </c>
      <c r="M4" s="156"/>
    </row>
    <row r="5" spans="1:21" ht="15.6" x14ac:dyDescent="0.3">
      <c r="A5" s="158" t="s">
        <v>186</v>
      </c>
      <c r="B5" s="158"/>
      <c r="C5" s="158" t="s">
        <v>87</v>
      </c>
      <c r="D5" s="158"/>
      <c r="E5" s="158" t="s">
        <v>200</v>
      </c>
      <c r="F5" s="158"/>
      <c r="G5" s="160" t="s">
        <v>88</v>
      </c>
      <c r="H5" s="158" t="s">
        <v>86</v>
      </c>
      <c r="I5" s="158" t="s">
        <v>74</v>
      </c>
      <c r="J5" s="158"/>
      <c r="K5" s="161" t="s">
        <v>198</v>
      </c>
      <c r="L5" s="156"/>
      <c r="M5" s="156"/>
    </row>
    <row r="6" spans="1:21" ht="15.6" x14ac:dyDescent="0.3">
      <c r="A6" s="158" t="s">
        <v>187</v>
      </c>
      <c r="B6" s="158"/>
      <c r="C6" s="161" t="s">
        <v>190</v>
      </c>
      <c r="D6" s="158"/>
      <c r="E6" s="158" t="s">
        <v>193</v>
      </c>
      <c r="F6" s="158"/>
      <c r="G6" s="161" t="s">
        <v>180</v>
      </c>
      <c r="H6" s="158"/>
      <c r="I6" s="158" t="s">
        <v>89</v>
      </c>
      <c r="J6" s="158"/>
      <c r="K6" s="161" t="s">
        <v>197</v>
      </c>
      <c r="L6" s="156"/>
      <c r="M6" s="156"/>
    </row>
    <row r="7" spans="1:21" ht="15.6" x14ac:dyDescent="0.3">
      <c r="A7" s="161" t="s">
        <v>188</v>
      </c>
      <c r="B7" s="158"/>
      <c r="C7" s="161" t="s">
        <v>191</v>
      </c>
      <c r="D7" s="158"/>
      <c r="E7" s="158" t="s">
        <v>194</v>
      </c>
      <c r="F7" s="158"/>
      <c r="G7" s="162" t="s">
        <v>199</v>
      </c>
      <c r="H7" s="158"/>
      <c r="I7" s="161" t="s">
        <v>9</v>
      </c>
      <c r="J7" s="158"/>
      <c r="K7" s="158" t="s">
        <v>196</v>
      </c>
      <c r="L7" s="156"/>
      <c r="M7" s="156"/>
    </row>
    <row r="8" spans="1:21" ht="15.6" x14ac:dyDescent="0.3">
      <c r="A8" s="161" t="s">
        <v>185</v>
      </c>
      <c r="B8" s="158"/>
      <c r="C8" s="162" t="s">
        <v>90</v>
      </c>
      <c r="D8" s="158"/>
      <c r="E8" s="158" t="s">
        <v>195</v>
      </c>
      <c r="F8" s="158"/>
      <c r="G8" s="162" t="s">
        <v>179</v>
      </c>
      <c r="H8" s="158"/>
      <c r="I8" s="161" t="s">
        <v>183</v>
      </c>
      <c r="J8" s="158"/>
      <c r="K8" s="158"/>
      <c r="L8" s="156"/>
      <c r="M8" s="156"/>
    </row>
    <row r="9" spans="1:21" ht="15.6" x14ac:dyDescent="0.3">
      <c r="A9" s="161" t="s">
        <v>189</v>
      </c>
      <c r="B9" s="158"/>
      <c r="C9" s="158" t="s">
        <v>192</v>
      </c>
      <c r="D9" s="158"/>
      <c r="E9" s="158"/>
      <c r="F9" s="158"/>
      <c r="G9" s="161" t="s">
        <v>178</v>
      </c>
      <c r="H9" s="158"/>
      <c r="I9" s="161" t="s">
        <v>182</v>
      </c>
      <c r="J9" s="158"/>
      <c r="K9" s="158"/>
      <c r="L9" s="156"/>
      <c r="M9" s="156"/>
    </row>
    <row r="10" spans="1:21" ht="15.6" x14ac:dyDescent="0.3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1:21" ht="15.6" x14ac:dyDescent="0.3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</row>
    <row r="12" spans="1:21" ht="15.6" x14ac:dyDescent="0.3">
      <c r="A12" s="156" t="s">
        <v>80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</row>
    <row r="13" spans="1:21" ht="15.6" x14ac:dyDescent="0.3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</row>
    <row r="14" spans="1:21" ht="15.6" x14ac:dyDescent="0.3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</row>
    <row r="15" spans="1:21" ht="15.6" x14ac:dyDescent="0.3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</row>
  </sheetData>
  <mergeCells count="1">
    <mergeCell ref="A2:M2"/>
  </mergeCells>
  <pageMargins left="1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90FD5-91B3-4C1F-AB08-DE9AF3167FFC}">
  <dimension ref="A1:I60"/>
  <sheetViews>
    <sheetView zoomScale="130" zoomScaleNormal="130" workbookViewId="0">
      <selection activeCell="H48" sqref="H48"/>
    </sheetView>
  </sheetViews>
  <sheetFormatPr defaultRowHeight="13.2" x14ac:dyDescent="0.25"/>
  <cols>
    <col min="1" max="1" width="1.6640625" style="70" customWidth="1"/>
    <col min="2" max="2" width="22.77734375" style="70" customWidth="1"/>
    <col min="3" max="4" width="5.77734375" style="70" customWidth="1"/>
    <col min="5" max="5" width="8.77734375" style="70" customWidth="1"/>
    <col min="6" max="6" width="7.6640625" style="70" hidden="1" customWidth="1"/>
    <col min="7" max="7" width="1.6640625" style="70" customWidth="1"/>
    <col min="8" max="16384" width="8.88671875" style="70"/>
  </cols>
  <sheetData>
    <row r="1" spans="1:9" ht="15.6" x14ac:dyDescent="0.3">
      <c r="A1" s="149"/>
      <c r="B1" s="223" t="s">
        <v>214</v>
      </c>
      <c r="C1" s="223"/>
      <c r="D1" s="223"/>
      <c r="E1" s="223"/>
      <c r="F1" s="223"/>
      <c r="G1" s="149"/>
    </row>
    <row r="2" spans="1:9" hidden="1" x14ac:dyDescent="0.25">
      <c r="A2" s="149"/>
      <c r="B2" s="222" t="s">
        <v>168</v>
      </c>
      <c r="C2" s="222"/>
      <c r="D2" s="222"/>
      <c r="E2" s="222"/>
      <c r="F2" s="222"/>
      <c r="G2" s="149"/>
    </row>
    <row r="3" spans="1:9" hidden="1" x14ac:dyDescent="0.25">
      <c r="A3" s="149"/>
      <c r="B3" s="149"/>
      <c r="C3" s="149"/>
      <c r="D3" s="149"/>
      <c r="E3" s="149"/>
      <c r="F3" s="149"/>
      <c r="G3" s="149"/>
    </row>
    <row r="4" spans="1:9" hidden="1" x14ac:dyDescent="0.25">
      <c r="A4" s="149"/>
      <c r="B4" s="154" t="s">
        <v>52</v>
      </c>
      <c r="C4" s="153" t="s">
        <v>167</v>
      </c>
      <c r="D4" s="153" t="s">
        <v>166</v>
      </c>
      <c r="E4" s="153" t="s">
        <v>165</v>
      </c>
      <c r="F4" s="153" t="s">
        <v>54</v>
      </c>
      <c r="G4" s="149"/>
      <c r="I4" s="70" t="s">
        <v>175</v>
      </c>
    </row>
    <row r="5" spans="1:9" hidden="1" x14ac:dyDescent="0.25">
      <c r="A5" s="149"/>
      <c r="B5" s="149" t="s">
        <v>64</v>
      </c>
      <c r="C5" s="150"/>
      <c r="D5" s="150"/>
      <c r="E5" s="152" t="e">
        <f t="shared" ref="E5:E10" si="0">C5/(C5+D5)</f>
        <v>#DIV/0!</v>
      </c>
      <c r="F5" s="151"/>
      <c r="G5" s="149"/>
      <c r="I5" s="70" t="s">
        <v>169</v>
      </c>
    </row>
    <row r="6" spans="1:9" hidden="1" x14ac:dyDescent="0.25">
      <c r="A6" s="149"/>
      <c r="B6" s="149" t="s">
        <v>85</v>
      </c>
      <c r="C6" s="150"/>
      <c r="D6" s="150"/>
      <c r="E6" s="152" t="e">
        <f t="shared" si="0"/>
        <v>#DIV/0!</v>
      </c>
      <c r="F6" s="151"/>
      <c r="G6" s="149"/>
      <c r="I6" s="70" t="s">
        <v>170</v>
      </c>
    </row>
    <row r="7" spans="1:9" hidden="1" x14ac:dyDescent="0.25">
      <c r="A7" s="149"/>
      <c r="B7" s="149" t="s">
        <v>47</v>
      </c>
      <c r="C7" s="150"/>
      <c r="D7" s="150"/>
      <c r="E7" s="152" t="e">
        <f t="shared" si="0"/>
        <v>#DIV/0!</v>
      </c>
      <c r="F7" s="151"/>
      <c r="G7" s="149"/>
      <c r="I7" s="70" t="s">
        <v>171</v>
      </c>
    </row>
    <row r="8" spans="1:9" hidden="1" x14ac:dyDescent="0.25">
      <c r="A8" s="149"/>
      <c r="B8" s="149" t="s">
        <v>71</v>
      </c>
      <c r="C8" s="150"/>
      <c r="D8" s="150"/>
      <c r="E8" s="152" t="e">
        <f t="shared" si="0"/>
        <v>#DIV/0!</v>
      </c>
      <c r="F8" s="151"/>
      <c r="G8" s="149"/>
      <c r="I8" s="70" t="s">
        <v>172</v>
      </c>
    </row>
    <row r="9" spans="1:9" hidden="1" x14ac:dyDescent="0.25">
      <c r="A9" s="149"/>
      <c r="B9" s="149" t="s">
        <v>213</v>
      </c>
      <c r="C9" s="150"/>
      <c r="D9" s="150"/>
      <c r="E9" s="152" t="e">
        <f t="shared" si="0"/>
        <v>#DIV/0!</v>
      </c>
      <c r="F9" s="151"/>
      <c r="G9" s="149"/>
      <c r="I9" s="70" t="s">
        <v>173</v>
      </c>
    </row>
    <row r="10" spans="1:9" hidden="1" x14ac:dyDescent="0.25">
      <c r="A10" s="149"/>
      <c r="B10" s="149" t="s">
        <v>82</v>
      </c>
      <c r="C10" s="150"/>
      <c r="D10" s="150"/>
      <c r="E10" s="152" t="e">
        <f t="shared" si="0"/>
        <v>#DIV/0!</v>
      </c>
      <c r="F10" s="151"/>
      <c r="G10" s="149"/>
      <c r="I10" s="70" t="s">
        <v>174</v>
      </c>
    </row>
    <row r="11" spans="1:9" hidden="1" x14ac:dyDescent="0.25">
      <c r="A11" s="149"/>
      <c r="B11" s="149"/>
      <c r="C11" s="150"/>
      <c r="D11" s="150"/>
      <c r="E11" s="150"/>
      <c r="F11" s="150"/>
      <c r="G11" s="149"/>
    </row>
    <row r="12" spans="1:9" hidden="1" x14ac:dyDescent="0.25">
      <c r="A12" s="149"/>
      <c r="B12" s="222" t="s">
        <v>176</v>
      </c>
      <c r="C12" s="222"/>
      <c r="D12" s="222"/>
      <c r="E12" s="222"/>
      <c r="F12" s="222"/>
      <c r="G12" s="149"/>
    </row>
    <row r="13" spans="1:9" hidden="1" x14ac:dyDescent="0.25">
      <c r="A13" s="149"/>
      <c r="B13" s="149"/>
      <c r="C13" s="149"/>
      <c r="D13" s="149"/>
      <c r="E13" s="149"/>
      <c r="F13" s="149"/>
      <c r="G13" s="149"/>
    </row>
    <row r="14" spans="1:9" hidden="1" x14ac:dyDescent="0.25">
      <c r="A14" s="149"/>
      <c r="B14" s="154" t="s">
        <v>52</v>
      </c>
      <c r="C14" s="153" t="s">
        <v>167</v>
      </c>
      <c r="D14" s="153" t="s">
        <v>166</v>
      </c>
      <c r="E14" s="153" t="s">
        <v>165</v>
      </c>
      <c r="F14" s="153" t="s">
        <v>54</v>
      </c>
      <c r="G14" s="149"/>
    </row>
    <row r="15" spans="1:9" hidden="1" x14ac:dyDescent="0.25">
      <c r="A15" s="149"/>
      <c r="B15" s="149" t="s">
        <v>64</v>
      </c>
      <c r="C15" s="150"/>
      <c r="D15" s="150"/>
      <c r="E15" s="152" t="e">
        <f t="shared" ref="E15:E20" si="1">C15/(C15+D15)</f>
        <v>#DIV/0!</v>
      </c>
      <c r="F15" s="151"/>
      <c r="G15" s="149"/>
    </row>
    <row r="16" spans="1:9" hidden="1" x14ac:dyDescent="0.25">
      <c r="A16" s="149"/>
      <c r="B16" s="149" t="s">
        <v>85</v>
      </c>
      <c r="C16" s="150"/>
      <c r="D16" s="150"/>
      <c r="E16" s="152" t="e">
        <f t="shared" si="1"/>
        <v>#DIV/0!</v>
      </c>
      <c r="F16" s="151"/>
      <c r="G16" s="149"/>
    </row>
    <row r="17" spans="1:7" hidden="1" x14ac:dyDescent="0.25">
      <c r="A17" s="149"/>
      <c r="B17" s="149" t="s">
        <v>47</v>
      </c>
      <c r="C17" s="150"/>
      <c r="D17" s="150"/>
      <c r="E17" s="152" t="e">
        <f t="shared" si="1"/>
        <v>#DIV/0!</v>
      </c>
      <c r="F17" s="151"/>
      <c r="G17" s="149"/>
    </row>
    <row r="18" spans="1:7" hidden="1" x14ac:dyDescent="0.25">
      <c r="A18" s="149"/>
      <c r="B18" s="149" t="s">
        <v>71</v>
      </c>
      <c r="C18" s="150"/>
      <c r="D18" s="150"/>
      <c r="E18" s="152" t="e">
        <f t="shared" si="1"/>
        <v>#DIV/0!</v>
      </c>
      <c r="F18" s="151"/>
      <c r="G18" s="149"/>
    </row>
    <row r="19" spans="1:7" hidden="1" x14ac:dyDescent="0.25">
      <c r="A19" s="149"/>
      <c r="B19" s="149" t="s">
        <v>213</v>
      </c>
      <c r="C19" s="150"/>
      <c r="D19" s="150"/>
      <c r="E19" s="152" t="e">
        <f t="shared" si="1"/>
        <v>#DIV/0!</v>
      </c>
      <c r="F19" s="151"/>
      <c r="G19" s="149"/>
    </row>
    <row r="20" spans="1:7" hidden="1" x14ac:dyDescent="0.25">
      <c r="A20" s="149"/>
      <c r="B20" s="149" t="s">
        <v>82</v>
      </c>
      <c r="C20" s="150"/>
      <c r="D20" s="150"/>
      <c r="E20" s="152" t="e">
        <f t="shared" si="1"/>
        <v>#DIV/0!</v>
      </c>
      <c r="F20" s="151"/>
      <c r="G20" s="149"/>
    </row>
    <row r="21" spans="1:7" hidden="1" x14ac:dyDescent="0.25">
      <c r="A21" s="149"/>
      <c r="B21" s="149"/>
      <c r="C21" s="150"/>
      <c r="D21" s="150"/>
      <c r="E21" s="150"/>
      <c r="F21" s="150"/>
      <c r="G21" s="149"/>
    </row>
    <row r="22" spans="1:7" hidden="1" x14ac:dyDescent="0.25">
      <c r="A22" s="149"/>
      <c r="B22" s="222" t="s">
        <v>177</v>
      </c>
      <c r="C22" s="222"/>
      <c r="D22" s="222"/>
      <c r="E22" s="222"/>
      <c r="F22" s="222"/>
      <c r="G22" s="149"/>
    </row>
    <row r="23" spans="1:7" hidden="1" x14ac:dyDescent="0.25">
      <c r="A23" s="149"/>
      <c r="B23" s="149"/>
      <c r="C23" s="149"/>
      <c r="D23" s="149"/>
      <c r="E23" s="149"/>
      <c r="F23" s="149"/>
      <c r="G23" s="149"/>
    </row>
    <row r="24" spans="1:7" hidden="1" x14ac:dyDescent="0.25">
      <c r="A24" s="149"/>
      <c r="B24" s="154" t="s">
        <v>52</v>
      </c>
      <c r="C24" s="153" t="s">
        <v>167</v>
      </c>
      <c r="D24" s="153" t="s">
        <v>166</v>
      </c>
      <c r="E24" s="153" t="s">
        <v>165</v>
      </c>
      <c r="F24" s="153" t="s">
        <v>54</v>
      </c>
      <c r="G24" s="149"/>
    </row>
    <row r="25" spans="1:7" hidden="1" x14ac:dyDescent="0.25">
      <c r="A25" s="149"/>
      <c r="B25" s="149" t="s">
        <v>64</v>
      </c>
      <c r="C25" s="150"/>
      <c r="D25" s="150"/>
      <c r="E25" s="152" t="e">
        <f t="shared" ref="E25:E30" si="2">C25/(C25+D25)</f>
        <v>#DIV/0!</v>
      </c>
      <c r="F25" s="151"/>
      <c r="G25" s="149"/>
    </row>
    <row r="26" spans="1:7" hidden="1" x14ac:dyDescent="0.25">
      <c r="A26" s="149"/>
      <c r="B26" s="149" t="s">
        <v>85</v>
      </c>
      <c r="C26" s="150"/>
      <c r="D26" s="150"/>
      <c r="E26" s="152" t="e">
        <f t="shared" si="2"/>
        <v>#DIV/0!</v>
      </c>
      <c r="F26" s="151"/>
      <c r="G26" s="149"/>
    </row>
    <row r="27" spans="1:7" hidden="1" x14ac:dyDescent="0.25">
      <c r="A27" s="149"/>
      <c r="B27" s="149" t="s">
        <v>47</v>
      </c>
      <c r="C27" s="150"/>
      <c r="D27" s="150"/>
      <c r="E27" s="152" t="e">
        <f t="shared" si="2"/>
        <v>#DIV/0!</v>
      </c>
      <c r="F27" s="151"/>
      <c r="G27" s="149"/>
    </row>
    <row r="28" spans="1:7" hidden="1" x14ac:dyDescent="0.25">
      <c r="A28" s="149"/>
      <c r="B28" s="149" t="s">
        <v>71</v>
      </c>
      <c r="C28" s="150"/>
      <c r="D28" s="150"/>
      <c r="E28" s="152" t="e">
        <f t="shared" si="2"/>
        <v>#DIV/0!</v>
      </c>
      <c r="F28" s="151"/>
      <c r="G28" s="149"/>
    </row>
    <row r="29" spans="1:7" hidden="1" x14ac:dyDescent="0.25">
      <c r="A29" s="149"/>
      <c r="B29" s="149" t="s">
        <v>213</v>
      </c>
      <c r="C29" s="150"/>
      <c r="D29" s="150"/>
      <c r="E29" s="152" t="e">
        <f t="shared" si="2"/>
        <v>#DIV/0!</v>
      </c>
      <c r="F29" s="151"/>
      <c r="G29" s="149"/>
    </row>
    <row r="30" spans="1:7" hidden="1" x14ac:dyDescent="0.25">
      <c r="A30" s="149"/>
      <c r="B30" s="149" t="s">
        <v>82</v>
      </c>
      <c r="C30" s="150"/>
      <c r="D30" s="150"/>
      <c r="E30" s="152" t="e">
        <f t="shared" si="2"/>
        <v>#DIV/0!</v>
      </c>
      <c r="F30" s="151"/>
      <c r="G30" s="149"/>
    </row>
    <row r="31" spans="1:7" hidden="1" x14ac:dyDescent="0.25">
      <c r="A31" s="149"/>
      <c r="B31" s="149"/>
      <c r="C31" s="150"/>
      <c r="D31" s="150"/>
      <c r="E31" s="150"/>
      <c r="F31" s="150"/>
      <c r="G31" s="149"/>
    </row>
    <row r="32" spans="1:7" x14ac:dyDescent="0.25">
      <c r="A32" s="149"/>
      <c r="B32" s="222" t="s">
        <v>210</v>
      </c>
      <c r="C32" s="222"/>
      <c r="D32" s="222"/>
      <c r="E32" s="222"/>
      <c r="F32" s="222"/>
      <c r="G32" s="149"/>
    </row>
    <row r="33" spans="1:7" x14ac:dyDescent="0.25">
      <c r="A33" s="149"/>
      <c r="B33" s="149"/>
      <c r="C33" s="149"/>
      <c r="D33" s="149"/>
      <c r="E33" s="149"/>
      <c r="F33" s="149"/>
      <c r="G33" s="149"/>
    </row>
    <row r="34" spans="1:7" x14ac:dyDescent="0.25">
      <c r="A34" s="149"/>
      <c r="B34" s="154" t="s">
        <v>52</v>
      </c>
      <c r="C34" s="153" t="s">
        <v>167</v>
      </c>
      <c r="D34" s="153" t="s">
        <v>166</v>
      </c>
      <c r="E34" s="153" t="s">
        <v>165</v>
      </c>
      <c r="F34" s="153" t="s">
        <v>54</v>
      </c>
      <c r="G34" s="149"/>
    </row>
    <row r="35" spans="1:7" x14ac:dyDescent="0.25">
      <c r="A35" s="149"/>
      <c r="B35" s="149" t="s">
        <v>64</v>
      </c>
      <c r="C35" s="150">
        <v>21</v>
      </c>
      <c r="D35" s="150">
        <v>3</v>
      </c>
      <c r="E35" s="152">
        <f t="shared" ref="E35:E40" si="3">C35/(C35+D35)</f>
        <v>0.875</v>
      </c>
      <c r="F35" s="151"/>
      <c r="G35" s="149"/>
    </row>
    <row r="36" spans="1:7" x14ac:dyDescent="0.25">
      <c r="A36" s="149"/>
      <c r="B36" s="149" t="s">
        <v>85</v>
      </c>
      <c r="C36" s="150">
        <v>18</v>
      </c>
      <c r="D36" s="150">
        <v>6</v>
      </c>
      <c r="E36" s="152">
        <f t="shared" si="3"/>
        <v>0.75</v>
      </c>
      <c r="F36" s="151"/>
      <c r="G36" s="149"/>
    </row>
    <row r="37" spans="1:7" x14ac:dyDescent="0.25">
      <c r="A37" s="149"/>
      <c r="B37" s="149" t="s">
        <v>47</v>
      </c>
      <c r="C37" s="150">
        <v>14</v>
      </c>
      <c r="D37" s="150">
        <v>10</v>
      </c>
      <c r="E37" s="152">
        <f t="shared" si="3"/>
        <v>0.58333333333333337</v>
      </c>
      <c r="F37" s="151"/>
      <c r="G37" s="149"/>
    </row>
    <row r="38" spans="1:7" x14ac:dyDescent="0.25">
      <c r="A38" s="149"/>
      <c r="B38" s="149" t="s">
        <v>71</v>
      </c>
      <c r="C38" s="150">
        <v>9</v>
      </c>
      <c r="D38" s="150">
        <v>15</v>
      </c>
      <c r="E38" s="152">
        <f t="shared" si="3"/>
        <v>0.375</v>
      </c>
      <c r="F38" s="151"/>
      <c r="G38" s="149"/>
    </row>
    <row r="39" spans="1:7" x14ac:dyDescent="0.25">
      <c r="A39" s="149"/>
      <c r="B39" s="149" t="s">
        <v>213</v>
      </c>
      <c r="C39" s="150">
        <v>6</v>
      </c>
      <c r="D39" s="150">
        <v>18</v>
      </c>
      <c r="E39" s="152">
        <f t="shared" si="3"/>
        <v>0.25</v>
      </c>
      <c r="F39" s="151"/>
      <c r="G39" s="149"/>
    </row>
    <row r="40" spans="1:7" x14ac:dyDescent="0.25">
      <c r="A40" s="149"/>
      <c r="B40" s="149" t="s">
        <v>82</v>
      </c>
      <c r="C40" s="150">
        <v>4</v>
      </c>
      <c r="D40" s="150">
        <v>20</v>
      </c>
      <c r="E40" s="152">
        <f t="shared" si="3"/>
        <v>0.16666666666666666</v>
      </c>
      <c r="F40" s="151"/>
      <c r="G40" s="149"/>
    </row>
    <row r="41" spans="1:7" x14ac:dyDescent="0.25">
      <c r="A41" s="149"/>
      <c r="B41" s="149"/>
      <c r="C41" s="150"/>
      <c r="D41" s="150"/>
      <c r="E41" s="150"/>
      <c r="F41" s="150"/>
      <c r="G41" s="149"/>
    </row>
    <row r="42" spans="1:7" x14ac:dyDescent="0.25">
      <c r="A42" s="149"/>
      <c r="B42" s="222" t="s">
        <v>211</v>
      </c>
      <c r="C42" s="222"/>
      <c r="D42" s="222"/>
      <c r="E42" s="222"/>
      <c r="F42" s="222"/>
      <c r="G42" s="149"/>
    </row>
    <row r="43" spans="1:7" x14ac:dyDescent="0.25">
      <c r="A43" s="149"/>
      <c r="B43" s="149"/>
      <c r="C43" s="149"/>
      <c r="D43" s="149"/>
      <c r="E43" s="149"/>
      <c r="F43" s="149"/>
      <c r="G43" s="149"/>
    </row>
    <row r="44" spans="1:7" x14ac:dyDescent="0.25">
      <c r="A44" s="149"/>
      <c r="B44" s="154" t="s">
        <v>52</v>
      </c>
      <c r="C44" s="153" t="s">
        <v>167</v>
      </c>
      <c r="D44" s="153" t="s">
        <v>166</v>
      </c>
      <c r="E44" s="153" t="s">
        <v>165</v>
      </c>
      <c r="F44" s="153" t="s">
        <v>54</v>
      </c>
      <c r="G44" s="149"/>
    </row>
    <row r="45" spans="1:7" x14ac:dyDescent="0.25">
      <c r="A45" s="149"/>
      <c r="B45" s="149" t="s">
        <v>64</v>
      </c>
      <c r="C45" s="150">
        <v>24</v>
      </c>
      <c r="D45" s="150">
        <v>6</v>
      </c>
      <c r="E45" s="152">
        <f t="shared" ref="E45:E50" si="4">C45/(C45+D45)</f>
        <v>0.8</v>
      </c>
      <c r="F45" s="151"/>
      <c r="G45" s="149"/>
    </row>
    <row r="46" spans="1:7" x14ac:dyDescent="0.25">
      <c r="A46" s="149"/>
      <c r="B46" s="149" t="s">
        <v>85</v>
      </c>
      <c r="C46" s="150">
        <v>21</v>
      </c>
      <c r="D46" s="150">
        <v>9</v>
      </c>
      <c r="E46" s="152">
        <f t="shared" si="4"/>
        <v>0.7</v>
      </c>
      <c r="F46" s="151"/>
      <c r="G46" s="149"/>
    </row>
    <row r="47" spans="1:7" x14ac:dyDescent="0.25">
      <c r="A47" s="149"/>
      <c r="B47" s="149" t="s">
        <v>47</v>
      </c>
      <c r="C47" s="150">
        <v>20</v>
      </c>
      <c r="D47" s="150">
        <v>10</v>
      </c>
      <c r="E47" s="152">
        <f t="shared" si="4"/>
        <v>0.66666666666666663</v>
      </c>
      <c r="F47" s="151"/>
      <c r="G47" s="149"/>
    </row>
    <row r="48" spans="1:7" x14ac:dyDescent="0.25">
      <c r="A48" s="149"/>
      <c r="B48" s="149" t="s">
        <v>71</v>
      </c>
      <c r="C48" s="150"/>
      <c r="D48" s="150"/>
      <c r="E48" s="152" t="e">
        <f t="shared" si="4"/>
        <v>#DIV/0!</v>
      </c>
      <c r="F48" s="151"/>
      <c r="G48" s="149"/>
    </row>
    <row r="49" spans="1:7" x14ac:dyDescent="0.25">
      <c r="A49" s="149"/>
      <c r="B49" s="149" t="s">
        <v>213</v>
      </c>
      <c r="C49" s="150"/>
      <c r="D49" s="150"/>
      <c r="E49" s="152" t="e">
        <f t="shared" si="4"/>
        <v>#DIV/0!</v>
      </c>
      <c r="F49" s="151"/>
      <c r="G49" s="149"/>
    </row>
    <row r="50" spans="1:7" x14ac:dyDescent="0.25">
      <c r="A50" s="149"/>
      <c r="B50" s="149" t="s">
        <v>82</v>
      </c>
      <c r="C50" s="150">
        <v>5</v>
      </c>
      <c r="D50" s="150">
        <v>25</v>
      </c>
      <c r="E50" s="152">
        <f t="shared" si="4"/>
        <v>0.16666666666666666</v>
      </c>
      <c r="F50" s="151"/>
      <c r="G50" s="149"/>
    </row>
    <row r="51" spans="1:7" x14ac:dyDescent="0.25">
      <c r="A51" s="149"/>
      <c r="B51" s="149"/>
      <c r="C51" s="150"/>
      <c r="D51" s="150"/>
      <c r="E51" s="150"/>
      <c r="F51" s="150"/>
      <c r="G51" s="149"/>
    </row>
    <row r="52" spans="1:7" x14ac:dyDescent="0.25">
      <c r="A52" s="149"/>
      <c r="B52" s="222" t="s">
        <v>212</v>
      </c>
      <c r="C52" s="222"/>
      <c r="D52" s="222"/>
      <c r="E52" s="222"/>
      <c r="F52" s="222"/>
      <c r="G52" s="149"/>
    </row>
    <row r="53" spans="1:7" x14ac:dyDescent="0.25">
      <c r="A53" s="149"/>
      <c r="B53" s="149"/>
      <c r="C53" s="149"/>
      <c r="D53" s="149"/>
      <c r="E53" s="149"/>
      <c r="F53" s="149"/>
      <c r="G53" s="149"/>
    </row>
    <row r="54" spans="1:7" x14ac:dyDescent="0.25">
      <c r="A54" s="149"/>
      <c r="B54" s="154" t="s">
        <v>52</v>
      </c>
      <c r="C54" s="153" t="s">
        <v>167</v>
      </c>
      <c r="D54" s="153" t="s">
        <v>166</v>
      </c>
      <c r="E54" s="153" t="s">
        <v>165</v>
      </c>
      <c r="F54" s="153" t="s">
        <v>54</v>
      </c>
      <c r="G54" s="149"/>
    </row>
    <row r="55" spans="1:7" x14ac:dyDescent="0.25">
      <c r="A55" s="149"/>
      <c r="B55" s="149" t="s">
        <v>30</v>
      </c>
      <c r="C55" s="150"/>
      <c r="D55" s="150"/>
      <c r="E55" s="152" t="e">
        <f t="shared" ref="E55:E60" si="5">C55/(C55+D55)</f>
        <v>#DIV/0!</v>
      </c>
      <c r="F55" s="151"/>
      <c r="G55" s="149"/>
    </row>
    <row r="56" spans="1:7" x14ac:dyDescent="0.25">
      <c r="A56" s="149"/>
      <c r="B56" s="149" t="s">
        <v>32</v>
      </c>
      <c r="C56" s="150"/>
      <c r="D56" s="150"/>
      <c r="E56" s="152" t="e">
        <f t="shared" si="5"/>
        <v>#DIV/0!</v>
      </c>
      <c r="F56" s="151"/>
      <c r="G56" s="149"/>
    </row>
    <row r="57" spans="1:7" x14ac:dyDescent="0.25">
      <c r="A57" s="149"/>
      <c r="B57" s="149" t="s">
        <v>31</v>
      </c>
      <c r="C57" s="150"/>
      <c r="D57" s="150"/>
      <c r="E57" s="152" t="e">
        <f t="shared" si="5"/>
        <v>#DIV/0!</v>
      </c>
      <c r="F57" s="151"/>
      <c r="G57" s="149"/>
    </row>
    <row r="58" spans="1:7" x14ac:dyDescent="0.25">
      <c r="A58" s="149"/>
      <c r="B58" s="149" t="s">
        <v>46</v>
      </c>
      <c r="C58" s="150"/>
      <c r="D58" s="150"/>
      <c r="E58" s="152" t="e">
        <f t="shared" si="5"/>
        <v>#DIV/0!</v>
      </c>
      <c r="F58" s="151"/>
      <c r="G58" s="149"/>
    </row>
    <row r="59" spans="1:7" x14ac:dyDescent="0.25">
      <c r="A59" s="149"/>
      <c r="B59" s="149" t="s">
        <v>47</v>
      </c>
      <c r="C59" s="150"/>
      <c r="D59" s="150"/>
      <c r="E59" s="152" t="e">
        <f t="shared" si="5"/>
        <v>#DIV/0!</v>
      </c>
      <c r="F59" s="151"/>
      <c r="G59" s="149"/>
    </row>
    <row r="60" spans="1:7" x14ac:dyDescent="0.25">
      <c r="A60" s="149"/>
      <c r="B60" s="149" t="s">
        <v>5</v>
      </c>
      <c r="C60" s="150"/>
      <c r="D60" s="150"/>
      <c r="E60" s="152" t="e">
        <f t="shared" si="5"/>
        <v>#DIV/0!</v>
      </c>
      <c r="F60" s="151"/>
      <c r="G60" s="149"/>
    </row>
  </sheetData>
  <mergeCells count="7">
    <mergeCell ref="B42:F42"/>
    <mergeCell ref="B52:F52"/>
    <mergeCell ref="B2:F2"/>
    <mergeCell ref="B1:F1"/>
    <mergeCell ref="B12:F12"/>
    <mergeCell ref="B22:F22"/>
    <mergeCell ref="B32:F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3 hour Schedule (Do not use)</vt:lpstr>
      <vt:lpstr>3 Hr. Schedule</vt:lpstr>
      <vt:lpstr>2 hour schedule</vt:lpstr>
      <vt:lpstr>schedule</vt:lpstr>
      <vt:lpstr>Score sheet tracking</vt:lpstr>
      <vt:lpstr>Teams</vt:lpstr>
      <vt:lpstr>Results</vt:lpstr>
      <vt:lpstr>schedule!Print_Area</vt:lpstr>
      <vt:lpstr>schedule!TeamNumber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Earley, Eric</dc:creator>
  <cp:lastModifiedBy>Norman Jansen</cp:lastModifiedBy>
  <cp:lastPrinted>2023-11-02T17:21:57Z</cp:lastPrinted>
  <dcterms:created xsi:type="dcterms:W3CDTF">2022-08-30T18:40:14Z</dcterms:created>
  <dcterms:modified xsi:type="dcterms:W3CDTF">2023-11-14T16:18:04Z</dcterms:modified>
</cp:coreProperties>
</file>